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25" windowHeight="5160" firstSheet="1" activeTab="1"/>
  </bookViews>
  <sheets>
    <sheet name="Alert" sheetId="1" state="hidden" r:id="rId1"/>
    <sheet name="Balance Sheet" sheetId="2" r:id="rId2"/>
    <sheet name="Summary Total" sheetId="3" r:id="rId3"/>
    <sheet name="Dan-Pitts. Co. Dis Wkr" sheetId="4" r:id="rId4"/>
    <sheet name="MHC Dislocated" sheetId="5" r:id="rId5"/>
    <sheet name="Pat Dis Wkr" sheetId="6" r:id="rId6"/>
    <sheet name="Dan-PC DW BS" sheetId="7" r:id="rId7"/>
    <sheet name="M-HC DW BS" sheetId="8" r:id="rId8"/>
    <sheet name="Pat. Co. DW BS" sheetId="9" r:id="rId9"/>
    <sheet name="Unobligated DW" sheetId="10" r:id="rId10"/>
    <sheet name="Dan-Pitts. Co. RR" sheetId="11" r:id="rId11"/>
    <sheet name="M-HC RR" sheetId="12" r:id="rId12"/>
    <sheet name="Patrick Co. RR" sheetId="13" r:id="rId13"/>
    <sheet name="Dan-Pitts. Co. Adult" sheetId="14" r:id="rId14"/>
    <sheet name="MHC Adult" sheetId="15" r:id="rId15"/>
    <sheet name="Pat Adult" sheetId="16" r:id="rId16"/>
    <sheet name="Dan-PC AD BS" sheetId="17" r:id="rId17"/>
    <sheet name="M-HC AD BS" sheetId="18" r:id="rId18"/>
    <sheet name="Pat. Co. AD BS" sheetId="19" r:id="rId19"/>
    <sheet name="Unobligated Adult " sheetId="20" r:id="rId20"/>
    <sheet name="DAN-Pitts. Co. YIS" sheetId="21" r:id="rId21"/>
    <sheet name="MV-HC YIS" sheetId="22" r:id="rId22"/>
    <sheet name="Pat YIS" sheetId="23" r:id="rId23"/>
    <sheet name="Unobligated YI" sheetId="24" r:id="rId24"/>
    <sheet name="DAN-Pitts. Co. YOS" sheetId="25" r:id="rId25"/>
    <sheet name="MHC YOS" sheetId="26" r:id="rId26"/>
    <sheet name="Pat YOS" sheetId="27" r:id="rId27"/>
    <sheet name="Unobligated YO" sheetId="28" r:id="rId28"/>
    <sheet name="Admin" sheetId="29" r:id="rId29"/>
    <sheet name="Incentives" sheetId="30" r:id="rId30"/>
    <sheet name="Sheet2" sheetId="31" state="hidden" r:id="rId31"/>
    <sheet name="Sheet3" sheetId="32" state="hidden" r:id="rId32"/>
  </sheets>
  <definedNames>
    <definedName name="_xlnm.Print_Titles" localSheetId="28">'Admin'!$A:$E,'Admin'!$1:$2</definedName>
    <definedName name="_xlnm.Print_Titles" localSheetId="1">'Balance Sheet'!$A:$F,'Balance Sheet'!$1:$1</definedName>
    <definedName name="_xlnm.Print_Titles" localSheetId="16">'Dan-PC AD BS'!$A:$G,'Dan-PC AD BS'!$1:$2</definedName>
    <definedName name="_xlnm.Print_Titles" localSheetId="6">'Dan-PC DW BS'!$A:$G,'Dan-PC DW BS'!$1:$2</definedName>
    <definedName name="_xlnm.Print_Titles" localSheetId="13">'Dan-Pitts. Co. Adult'!$A:$E,'Dan-Pitts. Co. Adult'!$1:$2</definedName>
    <definedName name="_xlnm.Print_Titles" localSheetId="3">'Dan-Pitts. Co. Dis Wkr'!$A:$E,'Dan-Pitts. Co. Dis Wkr'!$1:$2</definedName>
    <definedName name="_xlnm.Print_Titles" localSheetId="10">'Dan-Pitts. Co. RR'!$A:$G,'Dan-Pitts. Co. RR'!$1:$2</definedName>
    <definedName name="_xlnm.Print_Titles" localSheetId="20">'DAN-Pitts. Co. YIS'!$A:$E,'DAN-Pitts. Co. YIS'!$1:$2</definedName>
    <definedName name="_xlnm.Print_Titles" localSheetId="24">'DAN-Pitts. Co. YOS'!$A:$E,'DAN-Pitts. Co. YOS'!$1:$2</definedName>
    <definedName name="_xlnm.Print_Titles" localSheetId="29">'Incentives'!$A:$E,'Incentives'!$1:$2</definedName>
    <definedName name="_xlnm.Print_Titles" localSheetId="17">'M-HC AD BS'!$A:$G,'M-HC AD BS'!$1:$2</definedName>
    <definedName name="_xlnm.Print_Titles" localSheetId="14">'MHC Adult'!$A:$E,'MHC Adult'!$1:$2</definedName>
    <definedName name="_xlnm.Print_Titles" localSheetId="4">'MHC Dislocated'!$A:$E,'MHC Dislocated'!$1:$2</definedName>
    <definedName name="_xlnm.Print_Titles" localSheetId="7">'M-HC DW BS'!$A:$G,'M-HC DW BS'!$1:$2</definedName>
    <definedName name="_xlnm.Print_Titles" localSheetId="11">'M-HC RR'!$A:$G,'M-HC RR'!$1:$2</definedName>
    <definedName name="_xlnm.Print_Titles" localSheetId="25">'MHC YOS'!$A:$E,'MHC YOS'!$1:$2</definedName>
    <definedName name="_xlnm.Print_Titles" localSheetId="21">'MV-HC YIS'!$A:$E,'MV-HC YIS'!$1:$2</definedName>
    <definedName name="_xlnm.Print_Titles" localSheetId="15">'Pat Adult'!$A:$E,'Pat Adult'!$1:$2</definedName>
    <definedName name="_xlnm.Print_Titles" localSheetId="5">'Pat Dis Wkr'!$A:$E,'Pat Dis Wkr'!$1:$2</definedName>
    <definedName name="_xlnm.Print_Titles" localSheetId="22">'Pat YIS'!$A:$E,'Pat YIS'!$1:$2</definedName>
    <definedName name="_xlnm.Print_Titles" localSheetId="26">'Pat YOS'!$A:$E,'Pat YOS'!$1:$2</definedName>
    <definedName name="_xlnm.Print_Titles" localSheetId="18">'Pat. Co. AD BS'!$A:$G,'Pat. Co. AD BS'!$1:$2</definedName>
    <definedName name="_xlnm.Print_Titles" localSheetId="8">'Pat. Co. DW BS'!$A:$G,'Pat. Co. DW BS'!$1:$2</definedName>
    <definedName name="_xlnm.Print_Titles" localSheetId="12">'Patrick Co. RR'!$A:$F,'Patrick Co. RR'!$1:$2</definedName>
    <definedName name="_xlnm.Print_Titles" localSheetId="2">'Summary Total'!$A:$D,'Summary Total'!$1:$2</definedName>
    <definedName name="_xlnm.Print_Titles" localSheetId="19">'Unobligated Adult '!$A:$G,'Unobligated Adult '!$1:$2</definedName>
    <definedName name="_xlnm.Print_Titles" localSheetId="9">'Unobligated DW'!$A:$G,'Unobligated DW'!$1:$2</definedName>
    <definedName name="_xlnm.Print_Titles" localSheetId="23">'Unobligated YI'!$A:$G,'Unobligated YI'!$1:$2</definedName>
    <definedName name="_xlnm.Print_Titles" localSheetId="27">'Unobligated YO'!$A:$G,'Unobligated YO'!$1:$2</definedName>
    <definedName name="QB_COLUMN_29" localSheetId="1" hidden="1">'Balance Sheet'!$G$1</definedName>
    <definedName name="QB_COLUMN_59200" localSheetId="28" hidden="1">'Admin'!$F$2</definedName>
    <definedName name="QB_COLUMN_59200" localSheetId="16" hidden="1">'Dan-PC AD BS'!$H$2</definedName>
    <definedName name="QB_COLUMN_59200" localSheetId="6" hidden="1">'Dan-PC DW BS'!$H$2</definedName>
    <definedName name="QB_COLUMN_59200" localSheetId="13" hidden="1">'Dan-Pitts. Co. Adult'!$F$2</definedName>
    <definedName name="QB_COLUMN_59200" localSheetId="3" hidden="1">'Dan-Pitts. Co. Dis Wkr'!$F$2</definedName>
    <definedName name="QB_COLUMN_59200" localSheetId="10" hidden="1">'Dan-Pitts. Co. RR'!$H$2</definedName>
    <definedName name="QB_COLUMN_59200" localSheetId="20" hidden="1">'DAN-Pitts. Co. YIS'!$F$2</definedName>
    <definedName name="QB_COLUMN_59200" localSheetId="24" hidden="1">'DAN-Pitts. Co. YOS'!$F$2</definedName>
    <definedName name="QB_COLUMN_59200" localSheetId="29" hidden="1">'Incentives'!$F$2</definedName>
    <definedName name="QB_COLUMN_59200" localSheetId="17" hidden="1">'M-HC AD BS'!$H$2</definedName>
    <definedName name="QB_COLUMN_59200" localSheetId="14" hidden="1">'MHC Adult'!$F$2</definedName>
    <definedName name="QB_COLUMN_59200" localSheetId="4" hidden="1">'MHC Dislocated'!$F$2</definedName>
    <definedName name="QB_COLUMN_59200" localSheetId="7" hidden="1">'M-HC DW BS'!$H$2</definedName>
    <definedName name="QB_COLUMN_59200" localSheetId="11" hidden="1">'M-HC RR'!$H$2</definedName>
    <definedName name="QB_COLUMN_59200" localSheetId="25" hidden="1">'MHC YOS'!$F$2</definedName>
    <definedName name="QB_COLUMN_59200" localSheetId="21" hidden="1">'MV-HC YIS'!$F$2</definedName>
    <definedName name="QB_COLUMN_59200" localSheetId="15" hidden="1">'Pat Adult'!$F$2</definedName>
    <definedName name="QB_COLUMN_59200" localSheetId="5" hidden="1">'Pat Dis Wkr'!$F$2</definedName>
    <definedName name="QB_COLUMN_59200" localSheetId="22" hidden="1">'Pat YIS'!$F$2</definedName>
    <definedName name="QB_COLUMN_59200" localSheetId="26" hidden="1">'Pat YOS'!$F$2</definedName>
    <definedName name="QB_COLUMN_59200" localSheetId="18" hidden="1">'Pat. Co. AD BS'!$H$2</definedName>
    <definedName name="QB_COLUMN_59200" localSheetId="8" hidden="1">'Pat. Co. DW BS'!$H$2</definedName>
    <definedName name="QB_COLUMN_59200" localSheetId="12" hidden="1">'Patrick Co. RR'!$G$2</definedName>
    <definedName name="QB_COLUMN_59200" localSheetId="19" hidden="1">'Unobligated Adult '!$H$2</definedName>
    <definedName name="QB_COLUMN_59200" localSheetId="9" hidden="1">'Unobligated DW'!$H$2</definedName>
    <definedName name="QB_COLUMN_59200" localSheetId="23" hidden="1">'Unobligated YI'!$H$2</definedName>
    <definedName name="QB_COLUMN_59200" localSheetId="27" hidden="1">'Unobligated YO'!$H$2</definedName>
    <definedName name="QB_COLUMN_62220" localSheetId="28" hidden="1">'Admin'!$J$2</definedName>
    <definedName name="QB_COLUMN_62220" localSheetId="16" hidden="1">'Dan-PC AD BS'!$L$2</definedName>
    <definedName name="QB_COLUMN_62220" localSheetId="6" hidden="1">'Dan-PC DW BS'!$L$2</definedName>
    <definedName name="QB_COLUMN_62220" localSheetId="10" hidden="1">'Dan-Pitts. Co. RR'!$L$2</definedName>
    <definedName name="QB_COLUMN_62220" localSheetId="17" hidden="1">'M-HC AD BS'!$L$2</definedName>
    <definedName name="QB_COLUMN_62220" localSheetId="14" hidden="1">'MHC Adult'!$J$2</definedName>
    <definedName name="QB_COLUMN_62220" localSheetId="7" hidden="1">'M-HC DW BS'!$L$2</definedName>
    <definedName name="QB_COLUMN_62220" localSheetId="11" hidden="1">'M-HC RR'!$L$2</definedName>
    <definedName name="QB_COLUMN_62220" localSheetId="22" hidden="1">'Pat YIS'!$J$2</definedName>
    <definedName name="QB_COLUMN_62220" localSheetId="18" hidden="1">'Pat. Co. AD BS'!$L$2</definedName>
    <definedName name="QB_COLUMN_62220" localSheetId="8" hidden="1">'Pat. Co. DW BS'!$L$2</definedName>
    <definedName name="QB_COLUMN_62220" localSheetId="12" hidden="1">'Patrick Co. RR'!$K$2</definedName>
    <definedName name="QB_COLUMN_62230" localSheetId="13" hidden="1">'Dan-Pitts. Co. Adult'!$L$2</definedName>
    <definedName name="QB_COLUMN_62230" localSheetId="3" hidden="1">'Dan-Pitts. Co. Dis Wkr'!$L$2</definedName>
    <definedName name="QB_COLUMN_62230" localSheetId="20" hidden="1">'DAN-Pitts. Co. YIS'!$L$2</definedName>
    <definedName name="QB_COLUMN_62230" localSheetId="24" hidden="1">'DAN-Pitts. Co. YOS'!$L$2</definedName>
    <definedName name="QB_COLUMN_62230" localSheetId="29" hidden="1">'Incentives'!$L$2</definedName>
    <definedName name="QB_COLUMN_62230" localSheetId="4" hidden="1">'MHC Dislocated'!$L$2</definedName>
    <definedName name="QB_COLUMN_62230" localSheetId="25" hidden="1">'MHC YOS'!$L$2</definedName>
    <definedName name="QB_COLUMN_62230" localSheetId="21" hidden="1">'MV-HC YIS'!$L$2</definedName>
    <definedName name="QB_COLUMN_62230" localSheetId="15" hidden="1">'Pat Adult'!$L$2</definedName>
    <definedName name="QB_COLUMN_62230" localSheetId="5" hidden="1">'Pat Dis Wkr'!$L$2</definedName>
    <definedName name="QB_COLUMN_62230" localSheetId="26" hidden="1">'Pat YOS'!$L$2</definedName>
    <definedName name="QB_COLUMN_62230" localSheetId="19" hidden="1">'Unobligated Adult '!$N$2</definedName>
    <definedName name="QB_COLUMN_62230" localSheetId="9" hidden="1">'Unobligated DW'!$N$2</definedName>
    <definedName name="QB_COLUMN_62230" localSheetId="23" hidden="1">'Unobligated YI'!$N$2</definedName>
    <definedName name="QB_COLUMN_62230" localSheetId="27" hidden="1">'Unobligated YO'!$N$2</definedName>
    <definedName name="QB_COLUMN_64420" localSheetId="13" hidden="1">'Dan-Pitts. Co. Adult'!$J$2</definedName>
    <definedName name="QB_COLUMN_64420" localSheetId="3" hidden="1">'Dan-Pitts. Co. Dis Wkr'!$J$2</definedName>
    <definedName name="QB_COLUMN_64420" localSheetId="20" hidden="1">'DAN-Pitts. Co. YIS'!$J$2</definedName>
    <definedName name="QB_COLUMN_64420" localSheetId="24" hidden="1">'DAN-Pitts. Co. YOS'!$J$2</definedName>
    <definedName name="QB_COLUMN_64420" localSheetId="29" hidden="1">'Incentives'!$J$2</definedName>
    <definedName name="QB_COLUMN_64420" localSheetId="4" hidden="1">'MHC Dislocated'!$J$2</definedName>
    <definedName name="QB_COLUMN_64420" localSheetId="25" hidden="1">'MHC YOS'!$J$2</definedName>
    <definedName name="QB_COLUMN_64420" localSheetId="21" hidden="1">'MV-HC YIS'!$J$2</definedName>
    <definedName name="QB_COLUMN_64420" localSheetId="15" hidden="1">'Pat Adult'!$J$2</definedName>
    <definedName name="QB_COLUMN_64420" localSheetId="5" hidden="1">'Pat Dis Wkr'!$J$2</definedName>
    <definedName name="QB_COLUMN_64420" localSheetId="26" hidden="1">'Pat YOS'!$J$2</definedName>
    <definedName name="QB_COLUMN_64420" localSheetId="19" hidden="1">'Unobligated Adult '!$L$2</definedName>
    <definedName name="QB_COLUMN_64420" localSheetId="9" hidden="1">'Unobligated DW'!$L$2</definedName>
    <definedName name="QB_COLUMN_64420" localSheetId="23" hidden="1">'Unobligated YI'!$L$2</definedName>
    <definedName name="QB_COLUMN_64420" localSheetId="27" hidden="1">'Unobligated YO'!$L$2</definedName>
    <definedName name="QB_COLUMN_64450" localSheetId="13" hidden="1">'Dan-Pitts. Co. Adult'!$P$2</definedName>
    <definedName name="QB_COLUMN_64450" localSheetId="3" hidden="1">'Dan-Pitts. Co. Dis Wkr'!$P$2</definedName>
    <definedName name="QB_COLUMN_64450" localSheetId="20" hidden="1">'DAN-Pitts. Co. YIS'!$P$2</definedName>
    <definedName name="QB_COLUMN_64450" localSheetId="24" hidden="1">'DAN-Pitts. Co. YOS'!$P$2</definedName>
    <definedName name="QB_COLUMN_64450" localSheetId="29" hidden="1">'Incentives'!$P$2</definedName>
    <definedName name="QB_COLUMN_64450" localSheetId="4" hidden="1">'MHC Dislocated'!$P$2</definedName>
    <definedName name="QB_COLUMN_64450" localSheetId="25" hidden="1">'MHC YOS'!$P$2</definedName>
    <definedName name="QB_COLUMN_64450" localSheetId="21" hidden="1">'MV-HC YIS'!$P$2</definedName>
    <definedName name="QB_COLUMN_64450" localSheetId="15" hidden="1">'Pat Adult'!$P$2</definedName>
    <definedName name="QB_COLUMN_64450" localSheetId="5" hidden="1">'Pat Dis Wkr'!$P$2</definedName>
    <definedName name="QB_COLUMN_64450" localSheetId="26" hidden="1">'Pat YOS'!$P$2</definedName>
    <definedName name="QB_COLUMN_64450" localSheetId="19" hidden="1">'Unobligated Adult '!$R$2</definedName>
    <definedName name="QB_COLUMN_64450" localSheetId="9" hidden="1">'Unobligated DW'!$R$2</definedName>
    <definedName name="QB_COLUMN_64450" localSheetId="23" hidden="1">'Unobligated YI'!$R$2</definedName>
    <definedName name="QB_COLUMN_64450" localSheetId="27" hidden="1">'Unobligated YO'!$R$2</definedName>
    <definedName name="QB_COLUMN_76210" localSheetId="28" hidden="1">'Admin'!$H$2</definedName>
    <definedName name="QB_COLUMN_76210" localSheetId="16" hidden="1">'Dan-PC AD BS'!$J$2</definedName>
    <definedName name="QB_COLUMN_76210" localSheetId="6" hidden="1">'Dan-PC DW BS'!$J$2</definedName>
    <definedName name="QB_COLUMN_76210" localSheetId="13" hidden="1">'Dan-Pitts. Co. Adult'!$H$2</definedName>
    <definedName name="QB_COLUMN_76210" localSheetId="3" hidden="1">'Dan-Pitts. Co. Dis Wkr'!$H$2</definedName>
    <definedName name="QB_COLUMN_76210" localSheetId="10" hidden="1">'Dan-Pitts. Co. RR'!$J$2</definedName>
    <definedName name="QB_COLUMN_76210" localSheetId="20" hidden="1">'DAN-Pitts. Co. YIS'!$H$2</definedName>
    <definedName name="QB_COLUMN_76210" localSheetId="24" hidden="1">'DAN-Pitts. Co. YOS'!$H$2</definedName>
    <definedName name="QB_COLUMN_76210" localSheetId="29" hidden="1">'Incentives'!$H$2</definedName>
    <definedName name="QB_COLUMN_76210" localSheetId="17" hidden="1">'M-HC AD BS'!$J$2</definedName>
    <definedName name="QB_COLUMN_76210" localSheetId="14" hidden="1">'MHC Adult'!$H$2</definedName>
    <definedName name="QB_COLUMN_76210" localSheetId="4" hidden="1">'MHC Dislocated'!$H$2</definedName>
    <definedName name="QB_COLUMN_76210" localSheetId="7" hidden="1">'M-HC DW BS'!$J$2</definedName>
    <definedName name="QB_COLUMN_76210" localSheetId="11" hidden="1">'M-HC RR'!$J$2</definedName>
    <definedName name="QB_COLUMN_76210" localSheetId="25" hidden="1">'MHC YOS'!$H$2</definedName>
    <definedName name="QB_COLUMN_76210" localSheetId="21" hidden="1">'MV-HC YIS'!$H$2</definedName>
    <definedName name="QB_COLUMN_76210" localSheetId="15" hidden="1">'Pat Adult'!$H$2</definedName>
    <definedName name="QB_COLUMN_76210" localSheetId="5" hidden="1">'Pat Dis Wkr'!$H$2</definedName>
    <definedName name="QB_COLUMN_76210" localSheetId="22" hidden="1">'Pat YIS'!$H$2</definedName>
    <definedName name="QB_COLUMN_76210" localSheetId="26" hidden="1">'Pat YOS'!$H$2</definedName>
    <definedName name="QB_COLUMN_76210" localSheetId="18" hidden="1">'Pat. Co. AD BS'!$J$2</definedName>
    <definedName name="QB_COLUMN_76210" localSheetId="8" hidden="1">'Pat. Co. DW BS'!$J$2</definedName>
    <definedName name="QB_COLUMN_76210" localSheetId="12" hidden="1">'Patrick Co. RR'!$I$2</definedName>
    <definedName name="QB_COLUMN_76210" localSheetId="19" hidden="1">'Unobligated Adult '!$J$2</definedName>
    <definedName name="QB_COLUMN_76210" localSheetId="9" hidden="1">'Unobligated DW'!$J$2</definedName>
    <definedName name="QB_COLUMN_76210" localSheetId="23" hidden="1">'Unobligated YI'!$J$2</definedName>
    <definedName name="QB_COLUMN_76210" localSheetId="27" hidden="1">'Unobligated YO'!$J$2</definedName>
    <definedName name="QB_COLUMN_76230" localSheetId="28" hidden="1">'Admin'!$L$2</definedName>
    <definedName name="QB_COLUMN_76230" localSheetId="16" hidden="1">'Dan-PC AD BS'!$N$2</definedName>
    <definedName name="QB_COLUMN_76230" localSheetId="6" hidden="1">'Dan-PC DW BS'!$N$2</definedName>
    <definedName name="QB_COLUMN_76230" localSheetId="10" hidden="1">'Dan-Pitts. Co. RR'!$N$2</definedName>
    <definedName name="QB_COLUMN_76230" localSheetId="17" hidden="1">'M-HC AD BS'!$N$2</definedName>
    <definedName name="QB_COLUMN_76230" localSheetId="14" hidden="1">'MHC Adult'!$L$2</definedName>
    <definedName name="QB_COLUMN_76230" localSheetId="7" hidden="1">'M-HC DW BS'!$N$2</definedName>
    <definedName name="QB_COLUMN_76230" localSheetId="11" hidden="1">'M-HC RR'!$N$2</definedName>
    <definedName name="QB_COLUMN_76230" localSheetId="22" hidden="1">'Pat YIS'!$L$2</definedName>
    <definedName name="QB_COLUMN_76230" localSheetId="18" hidden="1">'Pat. Co. AD BS'!$N$2</definedName>
    <definedName name="QB_COLUMN_76230" localSheetId="8" hidden="1">'Pat. Co. DW BS'!$N$2</definedName>
    <definedName name="QB_COLUMN_76230" localSheetId="12" hidden="1">'Patrick Co. RR'!$M$2</definedName>
    <definedName name="QB_COLUMN_76240" localSheetId="28" hidden="1">'Admin'!$N$2</definedName>
    <definedName name="QB_COLUMN_76240" localSheetId="16" hidden="1">'Dan-PC AD BS'!$P$2</definedName>
    <definedName name="QB_COLUMN_76240" localSheetId="6" hidden="1">'Dan-PC DW BS'!$P$2</definedName>
    <definedName name="QB_COLUMN_76240" localSheetId="13" hidden="1">'Dan-Pitts. Co. Adult'!$N$2</definedName>
    <definedName name="QB_COLUMN_76240" localSheetId="3" hidden="1">'Dan-Pitts. Co. Dis Wkr'!$N$2</definedName>
    <definedName name="QB_COLUMN_76240" localSheetId="10" hidden="1">'Dan-Pitts. Co. RR'!$P$2</definedName>
    <definedName name="QB_COLUMN_76240" localSheetId="20" hidden="1">'DAN-Pitts. Co. YIS'!$N$2</definedName>
    <definedName name="QB_COLUMN_76240" localSheetId="24" hidden="1">'DAN-Pitts. Co. YOS'!$N$2</definedName>
    <definedName name="QB_COLUMN_76240" localSheetId="29" hidden="1">'Incentives'!$N$2</definedName>
    <definedName name="QB_COLUMN_76240" localSheetId="17" hidden="1">'M-HC AD BS'!$P$2</definedName>
    <definedName name="QB_COLUMN_76240" localSheetId="14" hidden="1">'MHC Adult'!$N$2</definedName>
    <definedName name="QB_COLUMN_76240" localSheetId="4" hidden="1">'MHC Dislocated'!$N$2</definedName>
    <definedName name="QB_COLUMN_76240" localSheetId="7" hidden="1">'M-HC DW BS'!$P$2</definedName>
    <definedName name="QB_COLUMN_76240" localSheetId="11" hidden="1">'M-HC RR'!$P$2</definedName>
    <definedName name="QB_COLUMN_76240" localSheetId="25" hidden="1">'MHC YOS'!$N$2</definedName>
    <definedName name="QB_COLUMN_76240" localSheetId="21" hidden="1">'MV-HC YIS'!$N$2</definedName>
    <definedName name="QB_COLUMN_76240" localSheetId="15" hidden="1">'Pat Adult'!$N$2</definedName>
    <definedName name="QB_COLUMN_76240" localSheetId="5" hidden="1">'Pat Dis Wkr'!$N$2</definedName>
    <definedName name="QB_COLUMN_76240" localSheetId="22" hidden="1">'Pat YIS'!$N$2</definedName>
    <definedName name="QB_COLUMN_76240" localSheetId="26" hidden="1">'Pat YOS'!$N$2</definedName>
    <definedName name="QB_COLUMN_76240" localSheetId="18" hidden="1">'Pat. Co. AD BS'!$P$2</definedName>
    <definedName name="QB_COLUMN_76240" localSheetId="8" hidden="1">'Pat. Co. DW BS'!$P$2</definedName>
    <definedName name="QB_COLUMN_76240" localSheetId="12" hidden="1">'Patrick Co. RR'!$O$2</definedName>
    <definedName name="QB_COLUMN_76240" localSheetId="19" hidden="1">'Unobligated Adult '!$P$2</definedName>
    <definedName name="QB_COLUMN_76240" localSheetId="9" hidden="1">'Unobligated DW'!$P$2</definedName>
    <definedName name="QB_COLUMN_76240" localSheetId="23" hidden="1">'Unobligated YI'!$P$2</definedName>
    <definedName name="QB_COLUMN_76240" localSheetId="27" hidden="1">'Unobligated YO'!$P$2</definedName>
    <definedName name="QB_COLUMN_76260" localSheetId="13" hidden="1">'Dan-Pitts. Co. Adult'!$R$2</definedName>
    <definedName name="QB_COLUMN_76260" localSheetId="3" hidden="1">'Dan-Pitts. Co. Dis Wkr'!$R$2</definedName>
    <definedName name="QB_COLUMN_76260" localSheetId="20" hidden="1">'DAN-Pitts. Co. YIS'!$R$2</definedName>
    <definedName name="QB_COLUMN_76260" localSheetId="24" hidden="1">'DAN-Pitts. Co. YOS'!$R$2</definedName>
    <definedName name="QB_COLUMN_76260" localSheetId="29" hidden="1">'Incentives'!$R$2</definedName>
    <definedName name="QB_COLUMN_76260" localSheetId="4" hidden="1">'MHC Dislocated'!$R$2</definedName>
    <definedName name="QB_COLUMN_76260" localSheetId="25" hidden="1">'MHC YOS'!$R$2</definedName>
    <definedName name="QB_COLUMN_76260" localSheetId="21" hidden="1">'MV-HC YIS'!$R$2</definedName>
    <definedName name="QB_COLUMN_76260" localSheetId="15" hidden="1">'Pat Adult'!$R$2</definedName>
    <definedName name="QB_COLUMN_76260" localSheetId="5" hidden="1">'Pat Dis Wkr'!$R$2</definedName>
    <definedName name="QB_COLUMN_76260" localSheetId="26" hidden="1">'Pat YOS'!$R$2</definedName>
    <definedName name="QB_COLUMN_76260" localSheetId="19" hidden="1">'Unobligated Adult '!$T$2</definedName>
    <definedName name="QB_COLUMN_76260" localSheetId="9" hidden="1">'Unobligated DW'!$T$2</definedName>
    <definedName name="QB_COLUMN_76260" localSheetId="23" hidden="1">'Unobligated YI'!$T$2</definedName>
    <definedName name="QB_COLUMN_76260" localSheetId="27" hidden="1">'Unobligated YO'!$T$2</definedName>
    <definedName name="QB_DATA_0" localSheetId="28" hidden="1">'Admin'!$5:$5,'Admin'!$9:$9,'Admin'!$10:$10,'Admin'!$11:$11,'Admin'!$12:$12,'Admin'!$13:$13,'Admin'!$14:$14,'Admin'!$15:$15,'Admin'!$16:$16,'Admin'!$17:$17,'Admin'!$18:$18,'Admin'!$19:$19,'Admin'!$20:$20,'Admin'!$21:$21,'Admin'!$22:$22,'Admin'!$23:$23</definedName>
    <definedName name="QB_DATA_0" localSheetId="1" hidden="1">'Balance Sheet'!$5:$5,'Balance Sheet'!$6:$6,'Balance Sheet'!$7:$7,'Balance Sheet'!$8:$8,'Balance Sheet'!$9:$9,'Balance Sheet'!$18:$18,'Balance Sheet'!$19:$19,'Balance Sheet'!$20:$20,'Balance Sheet'!$23:$23,'Balance Sheet'!$24:$24,'Balance Sheet'!$25:$25,'Balance Sheet'!$28:$28,'Balance Sheet'!$29:$29,'Balance Sheet'!$30:$30,'Balance Sheet'!$31:$31,'Balance Sheet'!$32:$32</definedName>
    <definedName name="QB_DATA_0" localSheetId="16" hidden="1">'Dan-PC AD BS'!$7:$7,'Dan-PC AD BS'!$12:$12,'Dan-PC AD BS'!$17:$17,'Dan-PC AD BS'!$21:$21</definedName>
    <definedName name="QB_DATA_0" localSheetId="6" hidden="1">'Dan-PC DW BS'!$7:$7,'Dan-PC DW BS'!$12:$12,'Dan-PC DW BS'!$17:$17</definedName>
    <definedName name="QB_DATA_0" localSheetId="13" hidden="1">'Dan-Pitts. Co. Adult'!$5:$5,'Dan-Pitts. Co. Adult'!$6:$6,'Dan-Pitts. Co. Adult'!$7:$7,'Dan-Pitts. Co. Adult'!$8:$8,'Dan-Pitts. Co. Adult'!$9:$9,'Dan-Pitts. Co. Adult'!$10:$10,'Dan-Pitts. Co. Adult'!$11:$11,'Dan-Pitts. Co. Adult'!$12:$12,'Dan-Pitts. Co. Adult'!$13:$13,'Dan-Pitts. Co. Adult'!$14:$14,'Dan-Pitts. Co. Adult'!$15:$15,'Dan-Pitts. Co. Adult'!$16:$16,'Dan-Pitts. Co. Adult'!$17:$17,'Dan-Pitts. Co. Adult'!$18:$18</definedName>
    <definedName name="QB_DATA_0" localSheetId="3" hidden="1">'Dan-Pitts. Co. Dis Wkr'!$5:$5,'Dan-Pitts. Co. Dis Wkr'!$6:$6,'Dan-Pitts. Co. Dis Wkr'!$7:$7,'Dan-Pitts. Co. Dis Wkr'!$8:$8,'Dan-Pitts. Co. Dis Wkr'!$9:$9,'Dan-Pitts. Co. Dis Wkr'!$10:$10,'Dan-Pitts. Co. Dis Wkr'!$11:$11,'Dan-Pitts. Co. Dis Wkr'!$12:$12,'Dan-Pitts. Co. Dis Wkr'!$13:$13,'Dan-Pitts. Co. Dis Wkr'!$14:$14,'Dan-Pitts. Co. Dis Wkr'!$15:$15,'Dan-Pitts. Co. Dis Wkr'!$16:$16,'Dan-Pitts. Co. Dis Wkr'!$17:$17,'Dan-Pitts. Co. Dis Wkr'!$18:$18</definedName>
    <definedName name="QB_DATA_0" localSheetId="10" hidden="1">'Dan-Pitts. Co. RR'!$7:$7,'Dan-Pitts. Co. RR'!$12:$12,'Dan-Pitts. Co. RR'!$16:$16,'Dan-Pitts. Co. RR'!$19:$19</definedName>
    <definedName name="QB_DATA_0" localSheetId="20" hidden="1">'DAN-Pitts. Co. YIS'!$5:$5,'DAN-Pitts. Co. YIS'!$6:$6,'DAN-Pitts. Co. YIS'!$7:$7,'DAN-Pitts. Co. YIS'!$8:$8,'DAN-Pitts. Co. YIS'!$9:$9,'DAN-Pitts. Co. YIS'!$10:$10,'DAN-Pitts. Co. YIS'!$11:$11,'DAN-Pitts. Co. YIS'!$12:$12,'DAN-Pitts. Co. YIS'!$13:$13,'DAN-Pitts. Co. YIS'!$14:$14,'DAN-Pitts. Co. YIS'!$15:$15,'DAN-Pitts. Co. YIS'!$16:$16,'DAN-Pitts. Co. YIS'!$17:$17,'DAN-Pitts. Co. YIS'!$18:$18,'DAN-Pitts. Co. YIS'!$19:$19,'DAN-Pitts. Co. YIS'!$20:$20</definedName>
    <definedName name="QB_DATA_0" localSheetId="24" hidden="1">'DAN-Pitts. Co. YOS'!$5:$5,'DAN-Pitts. Co. YOS'!$6:$6,'DAN-Pitts. Co. YOS'!$7:$7,'DAN-Pitts. Co. YOS'!$8:$8,'DAN-Pitts. Co. YOS'!$9:$9,'DAN-Pitts. Co. YOS'!$10:$10,'DAN-Pitts. Co. YOS'!$11:$11,'DAN-Pitts. Co. YOS'!$12:$12,'DAN-Pitts. Co. YOS'!$13:$13,'DAN-Pitts. Co. YOS'!$14:$14,'DAN-Pitts. Co. YOS'!$15:$15,'DAN-Pitts. Co. YOS'!$16:$16,'DAN-Pitts. Co. YOS'!$17:$17,'DAN-Pitts. Co. YOS'!$18:$18,'DAN-Pitts. Co. YOS'!$19:$19,'DAN-Pitts. Co. YOS'!$20:$20</definedName>
    <definedName name="QB_DATA_0" localSheetId="29" hidden="1">'Incentives'!$5:$5</definedName>
    <definedName name="QB_DATA_0" localSheetId="17" hidden="1">'M-HC AD BS'!$7:$7,'M-HC AD BS'!$12:$12,'M-HC AD BS'!$17:$17,'M-HC AD BS'!$22:$22</definedName>
    <definedName name="QB_DATA_0" localSheetId="14" hidden="1">'MHC Adult'!$5:$5,'MHC Adult'!$6:$6,'MHC Adult'!$7:$7,'MHC Adult'!$8:$8,'MHC Adult'!$9:$9,'MHC Adult'!$10:$10,'MHC Adult'!$11:$11,'MHC Adult'!$12:$12,'MHC Adult'!$13:$13,'MHC Adult'!$14:$14,'MHC Adult'!$15:$15,'MHC Adult'!$16:$16,'MHC Adult'!$17:$17</definedName>
    <definedName name="QB_DATA_0" localSheetId="4" hidden="1">'MHC Dislocated'!$5:$5,'MHC Dislocated'!$6:$6,'MHC Dislocated'!$7:$7,'MHC Dislocated'!$8:$8,'MHC Dislocated'!$9:$9,'MHC Dislocated'!$10:$10,'MHC Dislocated'!$11:$11,'MHC Dislocated'!$12:$12,'MHC Dislocated'!$13:$13,'MHC Dislocated'!$14:$14,'MHC Dislocated'!$15:$15,'MHC Dislocated'!$16:$16,'MHC Dislocated'!$17:$17</definedName>
    <definedName name="QB_DATA_0" localSheetId="7" hidden="1">'M-HC DW BS'!$7:$7,'M-HC DW BS'!$12:$12,'M-HC DW BS'!$17:$17</definedName>
    <definedName name="QB_DATA_0" localSheetId="11" hidden="1">'M-HC RR'!$7:$7,'M-HC RR'!$12:$12,'M-HC RR'!$16:$16,'M-HC RR'!$19:$19</definedName>
    <definedName name="QB_DATA_0" localSheetId="25" hidden="1">'MHC YOS'!$5:$5,'MHC YOS'!$6:$6,'MHC YOS'!$7:$7,'MHC YOS'!$8:$8,'MHC YOS'!$9:$9,'MHC YOS'!$10:$10,'MHC YOS'!$11:$11,'MHC YOS'!$12:$12,'MHC YOS'!$13:$13,'MHC YOS'!$14:$14,'MHC YOS'!$15:$15,'MHC YOS'!$16:$16,'MHC YOS'!$17:$17,'MHC YOS'!$18:$18,'MHC YOS'!$19:$19,'MHC YOS'!$20:$20</definedName>
    <definedName name="QB_DATA_0" localSheetId="21" hidden="1">'MV-HC YIS'!$5:$5,'MV-HC YIS'!$6:$6,'MV-HC YIS'!$7:$7,'MV-HC YIS'!$8:$8,'MV-HC YIS'!$9:$9,'MV-HC YIS'!$10:$10,'MV-HC YIS'!$11:$11,'MV-HC YIS'!$12:$12,'MV-HC YIS'!$13:$13,'MV-HC YIS'!$14:$14</definedName>
    <definedName name="QB_DATA_0" localSheetId="15" hidden="1">'Pat Adult'!$5:$5,'Pat Adult'!$6:$6,'Pat Adult'!$7:$7,'Pat Adult'!$8:$8,'Pat Adult'!$9:$9,'Pat Adult'!$10:$10,'Pat Adult'!$11:$11,'Pat Adult'!$12:$12,'Pat Adult'!$13:$13</definedName>
    <definedName name="QB_DATA_0" localSheetId="5" hidden="1">'Pat Dis Wkr'!$5:$5,'Pat Dis Wkr'!$6:$6,'Pat Dis Wkr'!$7:$7,'Pat Dis Wkr'!$8:$8,'Pat Dis Wkr'!$9:$9,'Pat Dis Wkr'!$10:$10,'Pat Dis Wkr'!$11:$11,'Pat Dis Wkr'!$12:$12</definedName>
    <definedName name="QB_DATA_0" localSheetId="22" hidden="1">'Pat YIS'!$5:$5,'Pat YIS'!$6:$6,'Pat YIS'!$7:$7,'Pat YIS'!$8:$8,'Pat YIS'!$9:$9,'Pat YIS'!$10:$10,'Pat YIS'!$11:$11,'Pat YIS'!$12:$12</definedName>
    <definedName name="QB_DATA_0" localSheetId="26" hidden="1">'Pat YOS'!$5:$5,'Pat YOS'!$6:$6,'Pat YOS'!$7:$7,'Pat YOS'!$8:$8,'Pat YOS'!$9:$9,'Pat YOS'!$10:$10,'Pat YOS'!$11:$11,'Pat YOS'!$12:$12</definedName>
    <definedName name="QB_DATA_0" localSheetId="18" hidden="1">'Pat. Co. AD BS'!$7:$7,'Pat. Co. AD BS'!$12:$12</definedName>
    <definedName name="QB_DATA_0" localSheetId="8" hidden="1">'Pat. Co. DW BS'!$7:$7,'Pat. Co. DW BS'!$12:$12</definedName>
    <definedName name="QB_DATA_0" localSheetId="12" hidden="1">'Patrick Co. RR'!$6:$6,'Patrick Co. RR'!$9:$9</definedName>
    <definedName name="QB_DATA_0" localSheetId="19" hidden="1">'Unobligated Adult '!$7:$7,'Unobligated Adult '!$12:$12,'Unobligated Adult '!$16:$16</definedName>
    <definedName name="QB_DATA_0" localSheetId="9" hidden="1">'Unobligated DW'!$7:$7,'Unobligated DW'!$12:$12,'Unobligated DW'!$16:$16</definedName>
    <definedName name="QB_DATA_0" localSheetId="23" hidden="1">'Unobligated YI'!$7:$7,'Unobligated YI'!$12:$12,'Unobligated YI'!$16:$16</definedName>
    <definedName name="QB_DATA_0" localSheetId="27" hidden="1">'Unobligated YO'!$7:$7,'Unobligated YO'!$12:$12,'Unobligated YO'!$16:$16</definedName>
    <definedName name="QB_DATA_1" localSheetId="28" hidden="1">'Admin'!$24:$24,'Admin'!$25:$25,'Admin'!$26:$26,'Admin'!$27:$27,'Admin'!$28:$28,'Admin'!$29:$29,'Admin'!$30:$30,'Admin'!$31:$31,'Admin'!$32:$32,'Admin'!$33:$33,'Admin'!$34:$34,'Admin'!$35:$35</definedName>
    <definedName name="QB_DATA_1" localSheetId="1" hidden="1">'Balance Sheet'!$35:$35,'Balance Sheet'!$37:$37,'Balance Sheet'!$38:$38,'Balance Sheet'!$40:$40,'Balance Sheet'!$41:$41,'Balance Sheet'!$42:$42,'Balance Sheet'!$43:$43,'Balance Sheet'!$44:$44,'Balance Sheet'!$45:$45,'Balance Sheet'!$46:$46,'Balance Sheet'!$49:$49,'Balance Sheet'!$50:$50,'Balance Sheet'!$51:$51,'Balance Sheet'!$52:$52,'Balance Sheet'!$53:$53,'Balance Sheet'!$54:$54</definedName>
    <definedName name="QB_DATA_1" localSheetId="20" hidden="1">'DAN-Pitts. Co. YIS'!$21:$21,'DAN-Pitts. Co. YIS'!$22:$22,'DAN-Pitts. Co. YIS'!$23:$23,'DAN-Pitts. Co. YIS'!$24:$24,'DAN-Pitts. Co. YIS'!$25:$25,'DAN-Pitts. Co. YIS'!$26:$26,'DAN-Pitts. Co. YIS'!$27:$27,'DAN-Pitts. Co. YIS'!$28:$28</definedName>
    <definedName name="QB_DATA_1" localSheetId="24" hidden="1">'DAN-Pitts. Co. YOS'!$21:$21,'DAN-Pitts. Co. YOS'!$22:$22,'DAN-Pitts. Co. YOS'!$23:$23,'DAN-Pitts. Co. YOS'!$24:$24,'DAN-Pitts. Co. YOS'!$25:$25,'DAN-Pitts. Co. YOS'!$26:$26,'DAN-Pitts. Co. YOS'!$27:$27,'DAN-Pitts. Co. YOS'!$28:$28,'DAN-Pitts. Co. YOS'!$29:$29</definedName>
    <definedName name="QB_DATA_1" localSheetId="25" hidden="1">'MHC YOS'!$21:$21,'MHC YOS'!$22:$22,'MHC YOS'!$23:$23</definedName>
    <definedName name="QB_DATA_2" localSheetId="1" hidden="1">'Balance Sheet'!$55:$55,'Balance Sheet'!$58:$58,'Balance Sheet'!$59:$59,'Balance Sheet'!$60:$60,'Balance Sheet'!$61:$61,'Balance Sheet'!$64:$64,'Balance Sheet'!$65:$65,'Balance Sheet'!$66:$66,'Balance Sheet'!$67:$67</definedName>
    <definedName name="QB_FORMULA_0" localSheetId="28" hidden="1">'Admin'!$F$6,'Admin'!$J$6,'Admin'!$F$7,'Admin'!$J$7,'Admin'!$F$36,'Admin'!$H$36,'Admin'!$J$36,'Admin'!$L$36,'Admin'!$N$36,'Admin'!$F$37,'Admin'!$H$37,'Admin'!$J$37,'Admin'!$L$37,'Admin'!$N$37,'Admin'!$F$38,'Admin'!$H$38</definedName>
    <definedName name="QB_FORMULA_0" localSheetId="1" hidden="1">'Balance Sheet'!$G$10,'Balance Sheet'!$G$11,'Balance Sheet'!$G$12,'Balance Sheet'!$G$21,'Balance Sheet'!$G$26,'Balance Sheet'!$G$33,'Balance Sheet'!$G$36,'Balance Sheet'!$G$47,'Balance Sheet'!$G$56,'Balance Sheet'!$G$62,'Balance Sheet'!$G$68,'Balance Sheet'!$G$69,'Balance Sheet'!$G$70,'Balance Sheet'!$G$71,'Balance Sheet'!$G$72</definedName>
    <definedName name="QB_FORMULA_0" localSheetId="16" hidden="1">'Dan-PC AD BS'!$H$8,'Dan-PC AD BS'!$J$8,'Dan-PC AD BS'!$L$8,'Dan-PC AD BS'!$N$8,'Dan-PC AD BS'!$P$8,'Dan-PC AD BS'!$H$9,'Dan-PC AD BS'!$J$9,'Dan-PC AD BS'!$L$9,'Dan-PC AD BS'!$N$9,'Dan-PC AD BS'!$P$9,'Dan-PC AD BS'!$H$13,'Dan-PC AD BS'!$J$13,'Dan-PC AD BS'!$L$13,'Dan-PC AD BS'!$N$13,'Dan-PC AD BS'!$P$13,'Dan-PC AD BS'!$H$14</definedName>
    <definedName name="QB_FORMULA_0" localSheetId="6" hidden="1">'Dan-PC DW BS'!$H$8,'Dan-PC DW BS'!$J$8,'Dan-PC DW BS'!$L$8,'Dan-PC DW BS'!$N$8,'Dan-PC DW BS'!$P$8,'Dan-PC DW BS'!$H$9,'Dan-PC DW BS'!$J$9,'Dan-PC DW BS'!$L$9,'Dan-PC DW BS'!$N$9,'Dan-PC DW BS'!$P$9,'Dan-PC DW BS'!$H$13,'Dan-PC DW BS'!$J$13,'Dan-PC DW BS'!$L$13,'Dan-PC DW BS'!$N$13,'Dan-PC DW BS'!$P$13,'Dan-PC DW BS'!$H$14</definedName>
    <definedName name="QB_FORMULA_0" localSheetId="13" hidden="1">'Dan-Pitts. Co. Adult'!$J$5,'Dan-Pitts. Co. Adult'!$P$5,'Dan-Pitts. Co. Adult'!$J$6,'Dan-Pitts. Co. Adult'!$P$6,'Dan-Pitts. Co. Adult'!$J$7,'Dan-Pitts. Co. Adult'!$P$7,'Dan-Pitts. Co. Adult'!$J$8,'Dan-Pitts. Co. Adult'!$P$8,'Dan-Pitts. Co. Adult'!$J$9,'Dan-Pitts. Co. Adult'!$P$9,'Dan-Pitts. Co. Adult'!$J$10,'Dan-Pitts. Co. Adult'!$P$10,'Dan-Pitts. Co. Adult'!$J$11,'Dan-Pitts. Co. Adult'!$P$11,'Dan-Pitts. Co. Adult'!$J$12,'Dan-Pitts. Co. Adult'!$P$12</definedName>
    <definedName name="QB_FORMULA_0" localSheetId="3" hidden="1">'Dan-Pitts. Co. Dis Wkr'!$J$5,'Dan-Pitts. Co. Dis Wkr'!$P$5,'Dan-Pitts. Co. Dis Wkr'!$J$6,'Dan-Pitts. Co. Dis Wkr'!$P$6,'Dan-Pitts. Co. Dis Wkr'!$J$7,'Dan-Pitts. Co. Dis Wkr'!$P$7,'Dan-Pitts. Co. Dis Wkr'!$J$8,'Dan-Pitts. Co. Dis Wkr'!$P$8,'Dan-Pitts. Co. Dis Wkr'!$J$9,'Dan-Pitts. Co. Dis Wkr'!$P$9,'Dan-Pitts. Co. Dis Wkr'!$J$10,'Dan-Pitts. Co. Dis Wkr'!$P$10,'Dan-Pitts. Co. Dis Wkr'!$J$11,'Dan-Pitts. Co. Dis Wkr'!$P$11,'Dan-Pitts. Co. Dis Wkr'!$J$12,'Dan-Pitts. Co. Dis Wkr'!$P$12</definedName>
    <definedName name="QB_FORMULA_0" localSheetId="10" hidden="1">'Dan-Pitts. Co. RR'!$H$8,'Dan-Pitts. Co. RR'!$J$8,'Dan-Pitts. Co. RR'!$L$8,'Dan-Pitts. Co. RR'!$N$8,'Dan-Pitts. Co. RR'!$P$8,'Dan-Pitts. Co. RR'!$H$9,'Dan-Pitts. Co. RR'!$J$9,'Dan-Pitts. Co. RR'!$L$9,'Dan-Pitts. Co. RR'!$N$9,'Dan-Pitts. Co. RR'!$P$9,'Dan-Pitts. Co. RR'!$H$13,'Dan-Pitts. Co. RR'!$J$13,'Dan-Pitts. Co. RR'!$L$13,'Dan-Pitts. Co. RR'!$N$13,'Dan-Pitts. Co. RR'!$P$13,'Dan-Pitts. Co. RR'!$H$14</definedName>
    <definedName name="QB_FORMULA_0" localSheetId="20" hidden="1">'DAN-Pitts. Co. YIS'!$J$5,'DAN-Pitts. Co. YIS'!$P$5,'DAN-Pitts. Co. YIS'!$J$6,'DAN-Pitts. Co. YIS'!$P$6,'DAN-Pitts. Co. YIS'!$J$7,'DAN-Pitts. Co. YIS'!$P$7,'DAN-Pitts. Co. YIS'!$J$8,'DAN-Pitts. Co. YIS'!$P$8,'DAN-Pitts. Co. YIS'!$J$9,'DAN-Pitts. Co. YIS'!$P$9,'DAN-Pitts. Co. YIS'!$J$10,'DAN-Pitts. Co. YIS'!$P$10,'DAN-Pitts. Co. YIS'!$J$11,'DAN-Pitts. Co. YIS'!$P$11,'DAN-Pitts. Co. YIS'!$J$12,'DAN-Pitts. Co. YIS'!$P$12</definedName>
    <definedName name="QB_FORMULA_0" localSheetId="24" hidden="1">'DAN-Pitts. Co. YOS'!$J$5,'DAN-Pitts. Co. YOS'!$P$5,'DAN-Pitts. Co. YOS'!$J$6,'DAN-Pitts. Co. YOS'!$P$6,'DAN-Pitts. Co. YOS'!$J$7,'DAN-Pitts. Co. YOS'!$P$7,'DAN-Pitts. Co. YOS'!$J$8,'DAN-Pitts. Co. YOS'!$P$8,'DAN-Pitts. Co. YOS'!$J$9,'DAN-Pitts. Co. YOS'!$P$9,'DAN-Pitts. Co. YOS'!$J$10,'DAN-Pitts. Co. YOS'!$P$10,'DAN-Pitts. Co. YOS'!$J$11,'DAN-Pitts. Co. YOS'!$P$11,'DAN-Pitts. Co. YOS'!$J$12,'DAN-Pitts. Co. YOS'!$P$12</definedName>
    <definedName name="QB_FORMULA_0" localSheetId="29" hidden="1">'Incentives'!$J$5,'Incentives'!$P$5,'Incentives'!$F$6,'Incentives'!$H$6,'Incentives'!$J$6,'Incentives'!$L$6,'Incentives'!$N$6,'Incentives'!$P$6,'Incentives'!$R$6,'Incentives'!$F$7,'Incentives'!$H$7,'Incentives'!$J$7,'Incentives'!$L$7,'Incentives'!$N$7,'Incentives'!$P$7,'Incentives'!$R$7</definedName>
    <definedName name="QB_FORMULA_0" localSheetId="17" hidden="1">'M-HC AD BS'!$H$8,'M-HC AD BS'!$J$8,'M-HC AD BS'!$L$8,'M-HC AD BS'!$N$8,'M-HC AD BS'!$P$8,'M-HC AD BS'!$H$9,'M-HC AD BS'!$J$9,'M-HC AD BS'!$L$9,'M-HC AD BS'!$N$9,'M-HC AD BS'!$P$9,'M-HC AD BS'!$H$13,'M-HC AD BS'!$J$13,'M-HC AD BS'!$L$13,'M-HC AD BS'!$N$13,'M-HC AD BS'!$P$13,'M-HC AD BS'!$H$14</definedName>
    <definedName name="QB_FORMULA_0" localSheetId="14" hidden="1">'MHC Adult'!$F$18,'MHC Adult'!$H$18,'MHC Adult'!$J$18,'MHC Adult'!$L$18,'MHC Adult'!$N$18,'MHC Adult'!$F$19,'MHC Adult'!$H$19,'MHC Adult'!$J$19,'MHC Adult'!$L$19,'MHC Adult'!$N$19,'MHC Adult'!$F$20,'MHC Adult'!$H$20,'MHC Adult'!$J$20,'MHC Adult'!$L$20,'MHC Adult'!$N$20</definedName>
    <definedName name="QB_FORMULA_0" localSheetId="4" hidden="1">'MHC Dislocated'!$J$5,'MHC Dislocated'!$P$5,'MHC Dislocated'!$J$6,'MHC Dislocated'!$P$6,'MHC Dislocated'!$J$7,'MHC Dislocated'!$P$7,'MHC Dislocated'!$J$8,'MHC Dislocated'!$P$8,'MHC Dislocated'!$J$9,'MHC Dislocated'!$P$9,'MHC Dislocated'!$J$10,'MHC Dislocated'!$P$10,'MHC Dislocated'!$J$11,'MHC Dislocated'!$P$11,'MHC Dislocated'!$J$12,'MHC Dislocated'!$P$12</definedName>
    <definedName name="QB_FORMULA_0" localSheetId="7" hidden="1">'M-HC DW BS'!$H$8,'M-HC DW BS'!$J$8,'M-HC DW BS'!$L$8,'M-HC DW BS'!$N$8,'M-HC DW BS'!$P$8,'M-HC DW BS'!$H$9,'M-HC DW BS'!$J$9,'M-HC DW BS'!$L$9,'M-HC DW BS'!$N$9,'M-HC DW BS'!$P$9,'M-HC DW BS'!$H$13,'M-HC DW BS'!$J$13,'M-HC DW BS'!$L$13,'M-HC DW BS'!$N$13,'M-HC DW BS'!$P$13,'M-HC DW BS'!$H$14</definedName>
    <definedName name="QB_FORMULA_0" localSheetId="11" hidden="1">'M-HC RR'!$H$8,'M-HC RR'!$J$8,'M-HC RR'!$L$8,'M-HC RR'!$N$8,'M-HC RR'!$P$8,'M-HC RR'!$H$9,'M-HC RR'!$J$9,'M-HC RR'!$L$9,'M-HC RR'!$N$9,'M-HC RR'!$P$9,'M-HC RR'!$H$13,'M-HC RR'!$J$13,'M-HC RR'!$L$13,'M-HC RR'!$N$13,'M-HC RR'!$P$13,'M-HC RR'!$H$14</definedName>
    <definedName name="QB_FORMULA_0" localSheetId="25" hidden="1">'MHC YOS'!$J$5,'MHC YOS'!$P$5,'MHC YOS'!$J$6,'MHC YOS'!$P$6,'MHC YOS'!$J$7,'MHC YOS'!$P$7,'MHC YOS'!$J$8,'MHC YOS'!$P$8,'MHC YOS'!$J$9,'MHC YOS'!$P$9,'MHC YOS'!$J$10,'MHC YOS'!$P$10,'MHC YOS'!$J$11,'MHC YOS'!$P$11,'MHC YOS'!$J$12,'MHC YOS'!$P$12</definedName>
    <definedName name="QB_FORMULA_0" localSheetId="21" hidden="1">'MV-HC YIS'!$J$5,'MV-HC YIS'!$P$5,'MV-HC YIS'!$J$6,'MV-HC YIS'!$P$6,'MV-HC YIS'!$J$8,'MV-HC YIS'!$P$8,'MV-HC YIS'!$J$9,'MV-HC YIS'!$P$9,'MV-HC YIS'!$J$10,'MV-HC YIS'!$P$10,'MV-HC YIS'!$J$11,'MV-HC YIS'!$P$11,'MV-HC YIS'!$J$12,'MV-HC YIS'!$P$12,'MV-HC YIS'!$J$13,'MV-HC YIS'!$P$13</definedName>
    <definedName name="QB_FORMULA_0" localSheetId="15" hidden="1">'Pat Adult'!$J$5,'Pat Adult'!$P$5,'Pat Adult'!$J$6,'Pat Adult'!$P$6,'Pat Adult'!$J$7,'Pat Adult'!$P$7,'Pat Adult'!$J$8,'Pat Adult'!$P$8,'Pat Adult'!$J$9,'Pat Adult'!$P$9,'Pat Adult'!$J$10,'Pat Adult'!$P$10,'Pat Adult'!$J$11,'Pat Adult'!$P$11,'Pat Adult'!$J$12,'Pat Adult'!$P$12</definedName>
    <definedName name="QB_FORMULA_0" localSheetId="5" hidden="1">'Pat Dis Wkr'!$J$5,'Pat Dis Wkr'!$P$5,'Pat Dis Wkr'!$J$6,'Pat Dis Wkr'!$P$6,'Pat Dis Wkr'!$J$7,'Pat Dis Wkr'!$P$7,'Pat Dis Wkr'!$J$8,'Pat Dis Wkr'!$P$8,'Pat Dis Wkr'!$J$9,'Pat Dis Wkr'!$P$9,'Pat Dis Wkr'!$J$10,'Pat Dis Wkr'!$P$10,'Pat Dis Wkr'!$J$11,'Pat Dis Wkr'!$P$11,'Pat Dis Wkr'!$J$12,'Pat Dis Wkr'!$P$12</definedName>
    <definedName name="QB_FORMULA_0" localSheetId="22" hidden="1">'Pat YIS'!$F$13,'Pat YIS'!$H$13,'Pat YIS'!$J$13,'Pat YIS'!$L$13,'Pat YIS'!$N$13,'Pat YIS'!$F$14,'Pat YIS'!$H$14,'Pat YIS'!$J$14,'Pat YIS'!$L$14,'Pat YIS'!$N$14,'Pat YIS'!$F$15,'Pat YIS'!$H$15,'Pat YIS'!$J$15,'Pat YIS'!$L$15,'Pat YIS'!$N$15</definedName>
    <definedName name="QB_FORMULA_0" localSheetId="26" hidden="1">'Pat YOS'!$J$5,'Pat YOS'!$P$5,'Pat YOS'!$J$6,'Pat YOS'!$P$6,'Pat YOS'!$J$7,'Pat YOS'!$P$7,'Pat YOS'!$J$8,'Pat YOS'!$P$8,'Pat YOS'!$J$9,'Pat YOS'!$P$9,'Pat YOS'!$J$10,'Pat YOS'!$P$10,'Pat YOS'!$J$11,'Pat YOS'!$P$11,'Pat YOS'!$J$12,'Pat YOS'!$P$12</definedName>
    <definedName name="QB_FORMULA_0" localSheetId="18" hidden="1">'Pat. Co. AD BS'!$H$8,'Pat. Co. AD BS'!$J$8,'Pat. Co. AD BS'!$L$8,'Pat. Co. AD BS'!$N$8,'Pat. Co. AD BS'!$P$8,'Pat. Co. AD BS'!$H$9,'Pat. Co. AD BS'!$J$9,'Pat. Co. AD BS'!$L$9,'Pat. Co. AD BS'!$N$9,'Pat. Co. AD BS'!$P$9,'Pat. Co. AD BS'!$H$13,'Pat. Co. AD BS'!$J$13,'Pat. Co. AD BS'!$L$13,'Pat. Co. AD BS'!$N$13,'Pat. Co. AD BS'!$P$13,'Pat. Co. AD BS'!$H$14</definedName>
    <definedName name="QB_FORMULA_0" localSheetId="8" hidden="1">'Pat. Co. DW BS'!$H$8,'Pat. Co. DW BS'!$J$8,'Pat. Co. DW BS'!$L$8,'Pat. Co. DW BS'!$N$8,'Pat. Co. DW BS'!$P$8,'Pat. Co. DW BS'!$H$9,'Pat. Co. DW BS'!$J$9,'Pat. Co. DW BS'!$L$9,'Pat. Co. DW BS'!$N$9,'Pat. Co. DW BS'!$P$9,'Pat. Co. DW BS'!$H$13,'Pat. Co. DW BS'!$J$13,'Pat. Co. DW BS'!$L$13,'Pat. Co. DW BS'!$N$13,'Pat. Co. DW BS'!$P$13,'Pat. Co. DW BS'!$H$14</definedName>
    <definedName name="QB_FORMULA_0" localSheetId="12" hidden="1">'Patrick Co. RR'!$G$7,'Patrick Co. RR'!$I$7,'Patrick Co. RR'!$K$7,'Patrick Co. RR'!$M$7,'Patrick Co. RR'!$O$7,'Patrick Co. RR'!$G$10,'Patrick Co. RR'!$I$10,'Patrick Co. RR'!$K$10,'Patrick Co. RR'!$M$10,'Patrick Co. RR'!$O$10,'Patrick Co. RR'!$G$11,'Patrick Co. RR'!$I$11,'Patrick Co. RR'!$K$11,'Patrick Co. RR'!$M$11,'Patrick Co. RR'!$O$11,'Patrick Co. RR'!$G$12</definedName>
    <definedName name="QB_FORMULA_0" localSheetId="19" hidden="1">'Unobligated Adult '!$H$8,'Unobligated Adult '!$N$8,'Unobligated Adult '!$H$9,'Unobligated Adult '!$N$9,'Unobligated Adult '!$H$13,'Unobligated Adult '!$N$13,'Unobligated Adult '!$H$14,'Unobligated Adult '!$N$14,'Unobligated Adult '!$L$16,'Unobligated Adult '!$R$16,'Unobligated Adult '!$H$17,'Unobligated Adult '!$J$17,'Unobligated Adult '!$L$17,'Unobligated Adult '!$N$17,'Unobligated Adult '!$P$17,'Unobligated Adult '!$R$17</definedName>
    <definedName name="QB_FORMULA_0" localSheetId="9" hidden="1">'Unobligated DW'!$H$8,'Unobligated DW'!$N$8,'Unobligated DW'!$H$9,'Unobligated DW'!$N$9,'Unobligated DW'!$H$13,'Unobligated DW'!$N$13,'Unobligated DW'!$H$14,'Unobligated DW'!$N$14,'Unobligated DW'!$L$16,'Unobligated DW'!$R$16,'Unobligated DW'!$H$17,'Unobligated DW'!$J$17,'Unobligated DW'!$L$17,'Unobligated DW'!$N$17,'Unobligated DW'!$P$17,'Unobligated DW'!$R$17</definedName>
    <definedName name="QB_FORMULA_0" localSheetId="23" hidden="1">'Unobligated YI'!$H$8,'Unobligated YI'!$N$8,'Unobligated YI'!$H$9,'Unobligated YI'!$N$9,'Unobligated YI'!$H$13,'Unobligated YI'!$N$13,'Unobligated YI'!$H$14,'Unobligated YI'!$N$14,'Unobligated YI'!$L$16,'Unobligated YI'!$R$16,'Unobligated YI'!$H$17,'Unobligated YI'!$J$17,'Unobligated YI'!$L$17,'Unobligated YI'!$N$17,'Unobligated YI'!$P$17,'Unobligated YI'!$R$17</definedName>
    <definedName name="QB_FORMULA_0" localSheetId="27" hidden="1">'Unobligated YO'!$H$8,'Unobligated YO'!$N$8,'Unobligated YO'!$H$9,'Unobligated YO'!$N$9,'Unobligated YO'!$H$13,'Unobligated YO'!$N$13,'Unobligated YO'!$H$14,'Unobligated YO'!$N$14,'Unobligated YO'!$L$16,'Unobligated YO'!$R$16,'Unobligated YO'!$H$17,'Unobligated YO'!$J$17,'Unobligated YO'!$L$17,'Unobligated YO'!$N$17,'Unobligated YO'!$P$17,'Unobligated YO'!$R$17</definedName>
    <definedName name="QB_FORMULA_1" localSheetId="28" hidden="1">'Admin'!$J$38,'Admin'!$L$38,'Admin'!$N$38</definedName>
    <definedName name="QB_FORMULA_1" localSheetId="16" hidden="1">'Dan-PC AD BS'!$J$14,'Dan-PC AD BS'!$L$14,'Dan-PC AD BS'!$N$14,'Dan-PC AD BS'!$P$14,'Dan-PC AD BS'!$H$18,'Dan-PC AD BS'!$J$18,'Dan-PC AD BS'!$L$18,'Dan-PC AD BS'!$N$18,'Dan-PC AD BS'!$P$18,'Dan-PC AD BS'!$H$19,'Dan-PC AD BS'!$J$19,'Dan-PC AD BS'!$L$19,'Dan-PC AD BS'!$N$19,'Dan-PC AD BS'!$P$19,'Dan-PC AD BS'!$H$22,'Dan-PC AD BS'!$J$22</definedName>
    <definedName name="QB_FORMULA_1" localSheetId="6" hidden="1">'Dan-PC DW BS'!$J$14,'Dan-PC DW BS'!$L$14,'Dan-PC DW BS'!$N$14,'Dan-PC DW BS'!$P$14,'Dan-PC DW BS'!$H$18,'Dan-PC DW BS'!$J$18,'Dan-PC DW BS'!$L$18,'Dan-PC DW BS'!$N$18,'Dan-PC DW BS'!$P$18,'Dan-PC DW BS'!$H$19,'Dan-PC DW BS'!$J$19,'Dan-PC DW BS'!$L$19,'Dan-PC DW BS'!$N$19,'Dan-PC DW BS'!$P$19,'Dan-PC DW BS'!$H$20,'Dan-PC DW BS'!$J$20</definedName>
    <definedName name="QB_FORMULA_1" localSheetId="13" hidden="1">'Dan-Pitts. Co. Adult'!$J$13,'Dan-Pitts. Co. Adult'!$P$13,'Dan-Pitts. Co. Adult'!$J$14,'Dan-Pitts. Co. Adult'!$P$14,'Dan-Pitts. Co. Adult'!$J$15,'Dan-Pitts. Co. Adult'!$P$15,'Dan-Pitts. Co. Adult'!$J$16,'Dan-Pitts. Co. Adult'!$P$16,'Dan-Pitts. Co. Adult'!$J$17,'Dan-Pitts. Co. Adult'!$P$17,'Dan-Pitts. Co. Adult'!$J$18,'Dan-Pitts. Co. Adult'!$P$18,'Dan-Pitts. Co. Adult'!$F$19,'Dan-Pitts. Co. Adult'!$H$19,'Dan-Pitts. Co. Adult'!$J$19,'Dan-Pitts. Co. Adult'!$L$19</definedName>
    <definedName name="QB_FORMULA_1" localSheetId="3" hidden="1">'Dan-Pitts. Co. Dis Wkr'!$J$13,'Dan-Pitts. Co. Dis Wkr'!$P$13,'Dan-Pitts. Co. Dis Wkr'!$J$14,'Dan-Pitts. Co. Dis Wkr'!$P$14,'Dan-Pitts. Co. Dis Wkr'!$J$15,'Dan-Pitts. Co. Dis Wkr'!$P$15,'Dan-Pitts. Co. Dis Wkr'!$J$16,'Dan-Pitts. Co. Dis Wkr'!$P$16,'Dan-Pitts. Co. Dis Wkr'!$J$17,'Dan-Pitts. Co. Dis Wkr'!$P$17,'Dan-Pitts. Co. Dis Wkr'!$J$18,'Dan-Pitts. Co. Dis Wkr'!$P$18,'Dan-Pitts. Co. Dis Wkr'!$F$19,'Dan-Pitts. Co. Dis Wkr'!$H$19,'Dan-Pitts. Co. Dis Wkr'!$J$19,'Dan-Pitts. Co. Dis Wkr'!$L$19</definedName>
    <definedName name="QB_FORMULA_1" localSheetId="10" hidden="1">'Dan-Pitts. Co. RR'!$J$14,'Dan-Pitts. Co. RR'!$L$14,'Dan-Pitts. Co. RR'!$N$14,'Dan-Pitts. Co. RR'!$P$14,'Dan-Pitts. Co. RR'!$H$17,'Dan-Pitts. Co. RR'!$J$17,'Dan-Pitts. Co. RR'!$L$17,'Dan-Pitts. Co. RR'!$N$17,'Dan-Pitts. Co. RR'!$P$17,'Dan-Pitts. Co. RR'!$H$20,'Dan-Pitts. Co. RR'!$J$20,'Dan-Pitts. Co. RR'!$L$20,'Dan-Pitts. Co. RR'!$N$20,'Dan-Pitts. Co. RR'!$P$20,'Dan-Pitts. Co. RR'!$H$21,'Dan-Pitts. Co. RR'!$J$21</definedName>
    <definedName name="QB_FORMULA_1" localSheetId="20" hidden="1">'DAN-Pitts. Co. YIS'!$J$13,'DAN-Pitts. Co. YIS'!$P$13,'DAN-Pitts. Co. YIS'!$J$14,'DAN-Pitts. Co. YIS'!$P$14,'DAN-Pitts. Co. YIS'!$J$15,'DAN-Pitts. Co. YIS'!$P$15,'DAN-Pitts. Co. YIS'!$J$16,'DAN-Pitts. Co. YIS'!$P$16,'DAN-Pitts. Co. YIS'!$J$17,'DAN-Pitts. Co. YIS'!$P$17,'DAN-Pitts. Co. YIS'!$J$18,'DAN-Pitts. Co. YIS'!$P$18,'DAN-Pitts. Co. YIS'!$J$19,'DAN-Pitts. Co. YIS'!$P$19,'DAN-Pitts. Co. YIS'!$J$20,'DAN-Pitts. Co. YIS'!$P$20</definedName>
    <definedName name="QB_FORMULA_1" localSheetId="24" hidden="1">'DAN-Pitts. Co. YOS'!$J$13,'DAN-Pitts. Co. YOS'!$P$13,'DAN-Pitts. Co. YOS'!$J$14,'DAN-Pitts. Co. YOS'!$P$14,'DAN-Pitts. Co. YOS'!$J$15,'DAN-Pitts. Co. YOS'!$P$15,'DAN-Pitts. Co. YOS'!$J$16,'DAN-Pitts. Co. YOS'!$P$16,'DAN-Pitts. Co. YOS'!$J$17,'DAN-Pitts. Co. YOS'!$P$17,'DAN-Pitts. Co. YOS'!$J$18,'DAN-Pitts. Co. YOS'!$P$18,'DAN-Pitts. Co. YOS'!$J$19,'DAN-Pitts. Co. YOS'!$P$19,'DAN-Pitts. Co. YOS'!$J$20,'DAN-Pitts. Co. YOS'!$P$20</definedName>
    <definedName name="QB_FORMULA_1" localSheetId="29" hidden="1">'Incentives'!$F$8,'Incentives'!$H$8,'Incentives'!$J$8,'Incentives'!$L$8,'Incentives'!$N$8,'Incentives'!$P$8,'Incentives'!$R$8</definedName>
    <definedName name="QB_FORMULA_1" localSheetId="17" hidden="1">'M-HC AD BS'!$J$14,'M-HC AD BS'!$L$14,'M-HC AD BS'!$N$14,'M-HC AD BS'!$P$14,'M-HC AD BS'!$H$18,'M-HC AD BS'!$J$18,'M-HC AD BS'!$L$18,'M-HC AD BS'!$N$18,'M-HC AD BS'!$P$18,'M-HC AD BS'!$H$19,'M-HC AD BS'!$J$19,'M-HC AD BS'!$L$19,'M-HC AD BS'!$N$19,'M-HC AD BS'!$P$19,'M-HC AD BS'!$H$23,'M-HC AD BS'!$J$23</definedName>
    <definedName name="QB_FORMULA_1" localSheetId="4" hidden="1">'MHC Dislocated'!$J$13,'MHC Dislocated'!$P$13,'MHC Dislocated'!$J$14,'MHC Dislocated'!$P$14,'MHC Dislocated'!$J$15,'MHC Dislocated'!$P$15,'MHC Dislocated'!$J$16,'MHC Dislocated'!$P$16,'MHC Dislocated'!$J$17,'MHC Dislocated'!$P$17,'MHC Dislocated'!$F$18,'MHC Dislocated'!$H$18,'MHC Dislocated'!$J$18,'MHC Dislocated'!$L$18,'MHC Dislocated'!$N$18,'MHC Dislocated'!$P$18</definedName>
    <definedName name="QB_FORMULA_1" localSheetId="7" hidden="1">'M-HC DW BS'!$J$14,'M-HC DW BS'!$L$14,'M-HC DW BS'!$N$14,'M-HC DW BS'!$P$14,'M-HC DW BS'!$H$18,'M-HC DW BS'!$J$18,'M-HC DW BS'!$L$18,'M-HC DW BS'!$N$18,'M-HC DW BS'!$P$18,'M-HC DW BS'!$H$19,'M-HC DW BS'!$J$19,'M-HC DW BS'!$L$19,'M-HC DW BS'!$N$19,'M-HC DW BS'!$P$19,'M-HC DW BS'!$H$20,'M-HC DW BS'!$J$20</definedName>
    <definedName name="QB_FORMULA_1" localSheetId="11" hidden="1">'M-HC RR'!$J$14,'M-HC RR'!$L$14,'M-HC RR'!$N$14,'M-HC RR'!$P$14,'M-HC RR'!$H$17,'M-HC RR'!$J$17,'M-HC RR'!$L$17,'M-HC RR'!$N$17,'M-HC RR'!$P$17,'M-HC RR'!$H$20,'M-HC RR'!$J$20,'M-HC RR'!$L$20,'M-HC RR'!$N$20,'M-HC RR'!$P$20,'M-HC RR'!$H$21,'M-HC RR'!$J$21</definedName>
    <definedName name="QB_FORMULA_1" localSheetId="25" hidden="1">'MHC YOS'!$J$13,'MHC YOS'!$P$13,'MHC YOS'!$J$14,'MHC YOS'!$P$14,'MHC YOS'!$J$15,'MHC YOS'!$P$15,'MHC YOS'!$J$16,'MHC YOS'!$P$16,'MHC YOS'!$J$17,'MHC YOS'!$P$17,'MHC YOS'!$J$18,'MHC YOS'!$P$18,'MHC YOS'!$J$19,'MHC YOS'!$P$19,'MHC YOS'!$J$20,'MHC YOS'!$P$20</definedName>
    <definedName name="QB_FORMULA_1" localSheetId="21" hidden="1">'MV-HC YIS'!$J$14,'MV-HC YIS'!$P$14,'MV-HC YIS'!$F$15,'MV-HC YIS'!$H$15,'MV-HC YIS'!$J$15,'MV-HC YIS'!$L$15,'MV-HC YIS'!$N$15,'MV-HC YIS'!$P$15,'MV-HC YIS'!$R$15,'MV-HC YIS'!$F$16,'MV-HC YIS'!$H$16,'MV-HC YIS'!$J$16,'MV-HC YIS'!$L$16,'MV-HC YIS'!$N$16,'MV-HC YIS'!$P$16,'MV-HC YIS'!$R$16</definedName>
    <definedName name="QB_FORMULA_1" localSheetId="15" hidden="1">'Pat Adult'!$J$13,'Pat Adult'!$P$13,'Pat Adult'!$F$14,'Pat Adult'!$H$14,'Pat Adult'!$J$14,'Pat Adult'!$L$14,'Pat Adult'!$N$14,'Pat Adult'!$P$14,'Pat Adult'!$R$14,'Pat Adult'!$F$15,'Pat Adult'!$H$15,'Pat Adult'!$J$15,'Pat Adult'!$L$15,'Pat Adult'!$N$15,'Pat Adult'!$P$15,'Pat Adult'!$R$15</definedName>
    <definedName name="QB_FORMULA_1" localSheetId="5" hidden="1">'Pat Dis Wkr'!$F$13,'Pat Dis Wkr'!$H$13,'Pat Dis Wkr'!$J$13,'Pat Dis Wkr'!$L$13,'Pat Dis Wkr'!$N$13,'Pat Dis Wkr'!$P$13,'Pat Dis Wkr'!$R$13,'Pat Dis Wkr'!$F$14,'Pat Dis Wkr'!$H$14,'Pat Dis Wkr'!$J$14,'Pat Dis Wkr'!$L$14,'Pat Dis Wkr'!$N$14,'Pat Dis Wkr'!$P$14,'Pat Dis Wkr'!$R$14,'Pat Dis Wkr'!$F$15,'Pat Dis Wkr'!$H$15</definedName>
    <definedName name="QB_FORMULA_1" localSheetId="26" hidden="1">'Pat YOS'!$F$13,'Pat YOS'!$H$13,'Pat YOS'!$J$13,'Pat YOS'!$L$13,'Pat YOS'!$N$13,'Pat YOS'!$P$13,'Pat YOS'!$R$13,'Pat YOS'!$F$14,'Pat YOS'!$H$14,'Pat YOS'!$J$14,'Pat YOS'!$L$14,'Pat YOS'!$N$14,'Pat YOS'!$P$14,'Pat YOS'!$R$14,'Pat YOS'!$F$15,'Pat YOS'!$H$15</definedName>
    <definedName name="QB_FORMULA_1" localSheetId="18" hidden="1">'Pat. Co. AD BS'!$J$14,'Pat. Co. AD BS'!$L$14,'Pat. Co. AD BS'!$N$14,'Pat. Co. AD BS'!$P$14,'Pat. Co. AD BS'!$H$15,'Pat. Co. AD BS'!$J$15,'Pat. Co. AD BS'!$L$15,'Pat. Co. AD BS'!$N$15,'Pat. Co. AD BS'!$P$15,'Pat. Co. AD BS'!$H$16,'Pat. Co. AD BS'!$J$16,'Pat. Co. AD BS'!$L$16,'Pat. Co. AD BS'!$N$16,'Pat. Co. AD BS'!$P$16,'Pat. Co. AD BS'!$H$17,'Pat. Co. AD BS'!$J$17</definedName>
    <definedName name="QB_FORMULA_1" localSheetId="8" hidden="1">'Pat. Co. DW BS'!$J$14,'Pat. Co. DW BS'!$L$14,'Pat. Co. DW BS'!$N$14,'Pat. Co. DW BS'!$P$14,'Pat. Co. DW BS'!$H$15,'Pat. Co. DW BS'!$J$15,'Pat. Co. DW BS'!$L$15,'Pat. Co. DW BS'!$N$15,'Pat. Co. DW BS'!$P$15,'Pat. Co. DW BS'!$H$16,'Pat. Co. DW BS'!$J$16,'Pat. Co. DW BS'!$L$16,'Pat. Co. DW BS'!$N$16,'Pat. Co. DW BS'!$P$16,'Pat. Co. DW BS'!$H$17,'Pat. Co. DW BS'!$J$17</definedName>
    <definedName name="QB_FORMULA_1" localSheetId="12" hidden="1">'Patrick Co. RR'!$I$12,'Patrick Co. RR'!$K$12,'Patrick Co. RR'!$M$12,'Patrick Co. RR'!$O$12,'Patrick Co. RR'!$G$13,'Patrick Co. RR'!$I$13,'Patrick Co. RR'!$K$13,'Patrick Co. RR'!$M$13,'Patrick Co. RR'!$O$13</definedName>
    <definedName name="QB_FORMULA_1" localSheetId="19" hidden="1">'Unobligated Adult '!$T$17,'Unobligated Adult '!$H$18,'Unobligated Adult '!$J$18,'Unobligated Adult '!$L$18,'Unobligated Adult '!$N$18,'Unobligated Adult '!$P$18,'Unobligated Adult '!$R$18,'Unobligated Adult '!$T$18,'Unobligated Adult '!$H$19,'Unobligated Adult '!$J$19,'Unobligated Adult '!$L$19,'Unobligated Adult '!$N$19,'Unobligated Adult '!$P$19,'Unobligated Adult '!$R$19,'Unobligated Adult '!$T$19,'Unobligated Adult '!$H$20</definedName>
    <definedName name="QB_FORMULA_1" localSheetId="9" hidden="1">'Unobligated DW'!$T$17,'Unobligated DW'!$H$18,'Unobligated DW'!$J$18,'Unobligated DW'!$L$18,'Unobligated DW'!$N$18,'Unobligated DW'!$P$18,'Unobligated DW'!$R$18,'Unobligated DW'!$T$18,'Unobligated DW'!$H$19,'Unobligated DW'!$J$19,'Unobligated DW'!$L$19,'Unobligated DW'!$N$19,'Unobligated DW'!$P$19,'Unobligated DW'!$R$19,'Unobligated DW'!$T$19,'Unobligated DW'!$H$20</definedName>
    <definedName name="QB_FORMULA_1" localSheetId="23" hidden="1">'Unobligated YI'!$T$17,'Unobligated YI'!$H$18,'Unobligated YI'!$J$18,'Unobligated YI'!$L$18,'Unobligated YI'!$N$18,'Unobligated YI'!$P$18,'Unobligated YI'!$R$18,'Unobligated YI'!$T$18,'Unobligated YI'!$H$19,'Unobligated YI'!$J$19,'Unobligated YI'!$L$19,'Unobligated YI'!$N$19,'Unobligated YI'!$P$19,'Unobligated YI'!$R$19,'Unobligated YI'!$T$19,'Unobligated YI'!$H$20</definedName>
    <definedName name="QB_FORMULA_1" localSheetId="27" hidden="1">'Unobligated YO'!$T$17,'Unobligated YO'!$H$18,'Unobligated YO'!$J$18,'Unobligated YO'!$L$18,'Unobligated YO'!$N$18,'Unobligated YO'!$P$18,'Unobligated YO'!$R$18,'Unobligated YO'!$T$18,'Unobligated YO'!$H$19,'Unobligated YO'!$J$19,'Unobligated YO'!$L$19,'Unobligated YO'!$N$19,'Unobligated YO'!$P$19,'Unobligated YO'!$R$19,'Unobligated YO'!$T$19,'Unobligated YO'!$H$20</definedName>
    <definedName name="QB_FORMULA_2" localSheetId="16" hidden="1">'Dan-PC AD BS'!$L$22,'Dan-PC AD BS'!$N$22,'Dan-PC AD BS'!$P$22,'Dan-PC AD BS'!$H$23,'Dan-PC AD BS'!$J$23,'Dan-PC AD BS'!$L$23,'Dan-PC AD BS'!$N$23,'Dan-PC AD BS'!$P$23,'Dan-PC AD BS'!$H$24,'Dan-PC AD BS'!$J$24,'Dan-PC AD BS'!$L$24,'Dan-PC AD BS'!$N$24,'Dan-PC AD BS'!$P$24,'Dan-PC AD BS'!$H$25,'Dan-PC AD BS'!$J$25,'Dan-PC AD BS'!$L$25</definedName>
    <definedName name="QB_FORMULA_2" localSheetId="6" hidden="1">'Dan-PC DW BS'!$L$20,'Dan-PC DW BS'!$N$20,'Dan-PC DW BS'!$P$20,'Dan-PC DW BS'!$H$21,'Dan-PC DW BS'!$J$21,'Dan-PC DW BS'!$L$21,'Dan-PC DW BS'!$N$21,'Dan-PC DW BS'!$P$21,'Dan-PC DW BS'!$H$22,'Dan-PC DW BS'!$J$22,'Dan-PC DW BS'!$L$22,'Dan-PC DW BS'!$N$22,'Dan-PC DW BS'!$P$22</definedName>
    <definedName name="QB_FORMULA_2" localSheetId="13" hidden="1">'Dan-Pitts. Co. Adult'!$N$19,'Dan-Pitts. Co. Adult'!$P$19,'Dan-Pitts. Co. Adult'!$R$19,'Dan-Pitts. Co. Adult'!$F$20,'Dan-Pitts. Co. Adult'!$H$20,'Dan-Pitts. Co. Adult'!$J$20,'Dan-Pitts. Co. Adult'!$L$20,'Dan-Pitts. Co. Adult'!$N$20,'Dan-Pitts. Co. Adult'!$P$20,'Dan-Pitts. Co. Adult'!$R$20,'Dan-Pitts. Co. Adult'!$F$21,'Dan-Pitts. Co. Adult'!$H$21,'Dan-Pitts. Co. Adult'!$J$21,'Dan-Pitts. Co. Adult'!$L$21,'Dan-Pitts. Co. Adult'!$N$21,'Dan-Pitts. Co. Adult'!$P$21</definedName>
    <definedName name="QB_FORMULA_2" localSheetId="3" hidden="1">'Dan-Pitts. Co. Dis Wkr'!$N$19,'Dan-Pitts. Co. Dis Wkr'!$P$19,'Dan-Pitts. Co. Dis Wkr'!$R$19,'Dan-Pitts. Co. Dis Wkr'!$F$20,'Dan-Pitts. Co. Dis Wkr'!$H$20,'Dan-Pitts. Co. Dis Wkr'!$J$20,'Dan-Pitts. Co. Dis Wkr'!$L$20,'Dan-Pitts. Co. Dis Wkr'!$N$20,'Dan-Pitts. Co. Dis Wkr'!$P$20,'Dan-Pitts. Co. Dis Wkr'!$R$20,'Dan-Pitts. Co. Dis Wkr'!$F$21,'Dan-Pitts. Co. Dis Wkr'!$H$21,'Dan-Pitts. Co. Dis Wkr'!$J$21,'Dan-Pitts. Co. Dis Wkr'!$L$21,'Dan-Pitts. Co. Dis Wkr'!$N$21,'Dan-Pitts. Co. Dis Wkr'!$P$21</definedName>
    <definedName name="QB_FORMULA_2" localSheetId="10" hidden="1">'Dan-Pitts. Co. RR'!$L$21,'Dan-Pitts. Co. RR'!$N$21,'Dan-Pitts. Co. RR'!$P$21,'Dan-Pitts. Co. RR'!$H$22,'Dan-Pitts. Co. RR'!$J$22,'Dan-Pitts. Co. RR'!$L$22,'Dan-Pitts. Co. RR'!$N$22,'Dan-Pitts. Co. RR'!$P$22,'Dan-Pitts. Co. RR'!$H$23,'Dan-Pitts. Co. RR'!$J$23,'Dan-Pitts. Co. RR'!$L$23,'Dan-Pitts. Co. RR'!$N$23,'Dan-Pitts. Co. RR'!$P$23</definedName>
    <definedName name="QB_FORMULA_2" localSheetId="20" hidden="1">'DAN-Pitts. Co. YIS'!$J$21,'DAN-Pitts. Co. YIS'!$P$21,'DAN-Pitts. Co. YIS'!$J$22,'DAN-Pitts. Co. YIS'!$P$22,'DAN-Pitts. Co. YIS'!$J$23,'DAN-Pitts. Co. YIS'!$P$23,'DAN-Pitts. Co. YIS'!$J$24,'DAN-Pitts. Co. YIS'!$P$24,'DAN-Pitts. Co. YIS'!$J$25,'DAN-Pitts. Co. YIS'!$P$25,'DAN-Pitts. Co. YIS'!$J$26,'DAN-Pitts. Co. YIS'!$P$26,'DAN-Pitts. Co. YIS'!$J$27,'DAN-Pitts. Co. YIS'!$P$27,'DAN-Pitts. Co. YIS'!$J$28,'DAN-Pitts. Co. YIS'!$P$28</definedName>
    <definedName name="QB_FORMULA_2" localSheetId="24" hidden="1">'DAN-Pitts. Co. YOS'!$J$21,'DAN-Pitts. Co. YOS'!$P$21,'DAN-Pitts. Co. YOS'!$J$22,'DAN-Pitts. Co. YOS'!$P$22,'DAN-Pitts. Co. YOS'!$J$23,'DAN-Pitts. Co. YOS'!$P$23,'DAN-Pitts. Co. YOS'!$J$24,'DAN-Pitts. Co. YOS'!$P$24,'DAN-Pitts. Co. YOS'!$J$25,'DAN-Pitts. Co. YOS'!$P$25,'DAN-Pitts. Co. YOS'!$J$26,'DAN-Pitts. Co. YOS'!$P$26,'DAN-Pitts. Co. YOS'!$J$27,'DAN-Pitts. Co. YOS'!$P$27,'DAN-Pitts. Co. YOS'!$J$28,'DAN-Pitts. Co. YOS'!$P$28</definedName>
    <definedName name="QB_FORMULA_2" localSheetId="17" hidden="1">'M-HC AD BS'!$L$23,'M-HC AD BS'!$N$23,'M-HC AD BS'!$P$23,'M-HC AD BS'!$H$24,'M-HC AD BS'!$J$24,'M-HC AD BS'!$L$24,'M-HC AD BS'!$N$24,'M-HC AD BS'!$P$24,'M-HC AD BS'!$H$25,'M-HC AD BS'!$J$25,'M-HC AD BS'!$L$25,'M-HC AD BS'!$N$25,'M-HC AD BS'!$P$25,'M-HC AD BS'!$H$26,'M-HC AD BS'!$J$26,'M-HC AD BS'!$L$26</definedName>
    <definedName name="QB_FORMULA_2" localSheetId="4" hidden="1">'MHC Dislocated'!$R$18,'MHC Dislocated'!$F$19,'MHC Dislocated'!$H$19,'MHC Dislocated'!$J$19,'MHC Dislocated'!$L$19,'MHC Dislocated'!$N$19,'MHC Dislocated'!$P$19,'MHC Dislocated'!$R$19,'MHC Dislocated'!$F$20,'MHC Dislocated'!$H$20,'MHC Dislocated'!$J$20,'MHC Dislocated'!$L$20,'MHC Dislocated'!$N$20,'MHC Dislocated'!$P$20,'MHC Dislocated'!$R$20</definedName>
    <definedName name="QB_FORMULA_2" localSheetId="7" hidden="1">'M-HC DW BS'!$L$20,'M-HC DW BS'!$N$20,'M-HC DW BS'!$P$20,'M-HC DW BS'!$H$21,'M-HC DW BS'!$J$21,'M-HC DW BS'!$L$21,'M-HC DW BS'!$N$21,'M-HC DW BS'!$P$21,'M-HC DW BS'!$H$22,'M-HC DW BS'!$J$22,'M-HC DW BS'!$L$22,'M-HC DW BS'!$N$22,'M-HC DW BS'!$P$22</definedName>
    <definedName name="QB_FORMULA_2" localSheetId="11" hidden="1">'M-HC RR'!$L$21,'M-HC RR'!$N$21,'M-HC RR'!$P$21,'M-HC RR'!$H$22,'M-HC RR'!$J$22,'M-HC RR'!$L$22,'M-HC RR'!$N$22,'M-HC RR'!$P$22,'M-HC RR'!$H$23,'M-HC RR'!$J$23,'M-HC RR'!$L$23,'M-HC RR'!$N$23,'M-HC RR'!$P$23</definedName>
    <definedName name="QB_FORMULA_2" localSheetId="25" hidden="1">'MHC YOS'!$J$21,'MHC YOS'!$P$21,'MHC YOS'!$J$22,'MHC YOS'!$P$22,'MHC YOS'!$J$23,'MHC YOS'!$P$23,'MHC YOS'!$F$24,'MHC YOS'!$H$24,'MHC YOS'!$J$24,'MHC YOS'!$L$24,'MHC YOS'!$N$24,'MHC YOS'!$P$24,'MHC YOS'!$R$24,'MHC YOS'!$F$25,'MHC YOS'!$H$25,'MHC YOS'!$J$25</definedName>
    <definedName name="QB_FORMULA_2" localSheetId="21" hidden="1">'MV-HC YIS'!$F$17,'MV-HC YIS'!$H$17,'MV-HC YIS'!$J$17,'MV-HC YIS'!$L$17,'MV-HC YIS'!$N$17,'MV-HC YIS'!$P$17,'MV-HC YIS'!$R$17</definedName>
    <definedName name="QB_FORMULA_2" localSheetId="15" hidden="1">'Pat Adult'!$F$16,'Pat Adult'!$H$16,'Pat Adult'!$J$16,'Pat Adult'!$L$16,'Pat Adult'!$N$16,'Pat Adult'!$P$16,'Pat Adult'!$R$16</definedName>
    <definedName name="QB_FORMULA_2" localSheetId="5" hidden="1">'Pat Dis Wkr'!$J$15,'Pat Dis Wkr'!$L$15,'Pat Dis Wkr'!$N$15,'Pat Dis Wkr'!$P$15,'Pat Dis Wkr'!$R$15</definedName>
    <definedName name="QB_FORMULA_2" localSheetId="26" hidden="1">'Pat YOS'!$J$15,'Pat YOS'!$L$15,'Pat YOS'!$N$15,'Pat YOS'!$P$15,'Pat YOS'!$R$15</definedName>
    <definedName name="QB_FORMULA_2" localSheetId="18" hidden="1">'Pat. Co. AD BS'!$L$17,'Pat. Co. AD BS'!$N$17,'Pat. Co. AD BS'!$P$17</definedName>
    <definedName name="QB_FORMULA_2" localSheetId="8" hidden="1">'Pat. Co. DW BS'!$L$17,'Pat. Co. DW BS'!$N$17,'Pat. Co. DW BS'!$P$17</definedName>
    <definedName name="QB_FORMULA_2" localSheetId="19" hidden="1">'Unobligated Adult '!$J$20,'Unobligated Adult '!$L$20,'Unobligated Adult '!$N$20,'Unobligated Adult '!$P$20,'Unobligated Adult '!$R$20,'Unobligated Adult '!$T$20</definedName>
    <definedName name="QB_FORMULA_2" localSheetId="9" hidden="1">'Unobligated DW'!$J$20,'Unobligated DW'!$L$20,'Unobligated DW'!$N$20,'Unobligated DW'!$P$20,'Unobligated DW'!$R$20,'Unobligated DW'!$T$20</definedName>
    <definedName name="QB_FORMULA_2" localSheetId="23" hidden="1">'Unobligated YI'!$J$20,'Unobligated YI'!$L$20,'Unobligated YI'!$N$20,'Unobligated YI'!$P$20,'Unobligated YI'!$R$20,'Unobligated YI'!$T$20</definedName>
    <definedName name="QB_FORMULA_2" localSheetId="27" hidden="1">'Unobligated YO'!$J$20,'Unobligated YO'!$L$20,'Unobligated YO'!$N$20,'Unobligated YO'!$P$20,'Unobligated YO'!$R$20,'Unobligated YO'!$T$20</definedName>
    <definedName name="QB_FORMULA_3" localSheetId="16" hidden="1">'Dan-PC AD BS'!$N$25,'Dan-PC AD BS'!$P$25</definedName>
    <definedName name="QB_FORMULA_3" localSheetId="13" hidden="1">'Dan-Pitts. Co. Adult'!$R$21</definedName>
    <definedName name="QB_FORMULA_3" localSheetId="3" hidden="1">'Dan-Pitts. Co. Dis Wkr'!$R$21</definedName>
    <definedName name="QB_FORMULA_3" localSheetId="20" hidden="1">'DAN-Pitts. Co. YIS'!$F$29,'DAN-Pitts. Co. YIS'!$H$29,'DAN-Pitts. Co. YIS'!$J$29,'DAN-Pitts. Co. YIS'!$L$29,'DAN-Pitts. Co. YIS'!$N$29,'DAN-Pitts. Co. YIS'!$P$29,'DAN-Pitts. Co. YIS'!$R$29,'DAN-Pitts. Co. YIS'!$F$30,'DAN-Pitts. Co. YIS'!$H$30,'DAN-Pitts. Co. YIS'!$J$30,'DAN-Pitts. Co. YIS'!$L$30,'DAN-Pitts. Co. YIS'!$N$30,'DAN-Pitts. Co. YIS'!$P$30,'DAN-Pitts. Co. YIS'!$R$30,'DAN-Pitts. Co. YIS'!$F$31,'DAN-Pitts. Co. YIS'!$H$31</definedName>
    <definedName name="QB_FORMULA_3" localSheetId="24" hidden="1">'DAN-Pitts. Co. YOS'!$J$29,'DAN-Pitts. Co. YOS'!$P$29,'DAN-Pitts. Co. YOS'!$F$30,'DAN-Pitts. Co. YOS'!$H$30,'DAN-Pitts. Co. YOS'!$J$30,'DAN-Pitts. Co. YOS'!$L$30,'DAN-Pitts. Co. YOS'!$N$30,'DAN-Pitts. Co. YOS'!$P$30,'DAN-Pitts. Co. YOS'!$R$30,'DAN-Pitts. Co. YOS'!$F$31,'DAN-Pitts. Co. YOS'!$H$31,'DAN-Pitts. Co. YOS'!$J$31,'DAN-Pitts. Co. YOS'!$L$31,'DAN-Pitts. Co. YOS'!$N$31,'DAN-Pitts. Co. YOS'!$P$31,'DAN-Pitts. Co. YOS'!$R$31</definedName>
    <definedName name="QB_FORMULA_3" localSheetId="17" hidden="1">'M-HC AD BS'!$N$26,'M-HC AD BS'!$P$26,'M-HC AD BS'!$H$27,'M-HC AD BS'!$J$27,'M-HC AD BS'!$L$27,'M-HC AD BS'!$N$27,'M-HC AD BS'!$P$27</definedName>
    <definedName name="QB_FORMULA_3" localSheetId="25" hidden="1">'MHC YOS'!$L$25,'MHC YOS'!$N$25,'MHC YOS'!$P$25,'MHC YOS'!$R$25,'MHC YOS'!$F$26,'MHC YOS'!$H$26,'MHC YOS'!$J$26,'MHC YOS'!$L$26,'MHC YOS'!$N$26,'MHC YOS'!$P$26,'MHC YOS'!$R$26</definedName>
    <definedName name="QB_FORMULA_4" localSheetId="20" hidden="1">'DAN-Pitts. Co. YIS'!$J$31,'DAN-Pitts. Co. YIS'!$L$31,'DAN-Pitts. Co. YIS'!$N$31,'DAN-Pitts. Co. YIS'!$P$31,'DAN-Pitts. Co. YIS'!$R$31</definedName>
    <definedName name="QB_FORMULA_4" localSheetId="24" hidden="1">'DAN-Pitts. Co. YOS'!$F$32,'DAN-Pitts. Co. YOS'!$H$32,'DAN-Pitts. Co. YOS'!$J$32,'DAN-Pitts. Co. YOS'!$L$32,'DAN-Pitts. Co. YOS'!$N$32,'DAN-Pitts. Co. YOS'!$P$32,'DAN-Pitts. Co. YOS'!$R$32</definedName>
    <definedName name="QB_ROW_1" localSheetId="1" hidden="1">'Balance Sheet'!$A$2</definedName>
    <definedName name="QB_ROW_100340" localSheetId="28" hidden="1">'Admin'!$E$31</definedName>
    <definedName name="QB_ROW_1011" localSheetId="1" hidden="1">'Balance Sheet'!$B$3</definedName>
    <definedName name="QB_ROW_101340" localSheetId="28" hidden="1">'Admin'!$E$32</definedName>
    <definedName name="QB_ROW_102340" localSheetId="28" hidden="1">'Admin'!$E$33</definedName>
    <definedName name="QB_ROW_103040" localSheetId="19" hidden="1">'Unobligated Adult '!$E$15</definedName>
    <definedName name="QB_ROW_103040" localSheetId="9" hidden="1">'Unobligated DW'!$E$15</definedName>
    <definedName name="QB_ROW_103040" localSheetId="23" hidden="1">'Unobligated YI'!$E$15</definedName>
    <definedName name="QB_ROW_103040" localSheetId="27" hidden="1">'Unobligated YO'!$E$15</definedName>
    <definedName name="QB_ROW_103340" localSheetId="20" hidden="1">'DAN-Pitts. Co. YIS'!$E$16</definedName>
    <definedName name="QB_ROW_103340" localSheetId="24" hidden="1">'DAN-Pitts. Co. YOS'!$E$17</definedName>
    <definedName name="QB_ROW_103340" localSheetId="29" hidden="1">'Incentives'!$E$5</definedName>
    <definedName name="QB_ROW_103340" localSheetId="25" hidden="1">'MHC YOS'!$E$15</definedName>
    <definedName name="QB_ROW_103340" localSheetId="19" hidden="1">'Unobligated Adult '!$E$17</definedName>
    <definedName name="QB_ROW_103340" localSheetId="9" hidden="1">'Unobligated DW'!$E$17</definedName>
    <definedName name="QB_ROW_103340" localSheetId="23" hidden="1">'Unobligated YI'!$E$17</definedName>
    <definedName name="QB_ROW_103340" localSheetId="27" hidden="1">'Unobligated YO'!$E$17</definedName>
    <definedName name="QB_ROW_105240" localSheetId="28" hidden="1">'Admin'!$E$34</definedName>
    <definedName name="QB_ROW_1063340" localSheetId="21" hidden="1">'MV-HC YIS'!$E$14</definedName>
    <definedName name="QB_ROW_107330" localSheetId="1" hidden="1">'Balance Sheet'!$D$9</definedName>
    <definedName name="QB_ROW_110050" localSheetId="8" hidden="1">'Pat. Co. DW BS'!$F$6</definedName>
    <definedName name="QB_ROW_110050" localSheetId="9" hidden="1">'Unobligated DW'!$F$6</definedName>
    <definedName name="QB_ROW_110350" localSheetId="8" hidden="1">'Pat. Co. DW BS'!$F$8</definedName>
    <definedName name="QB_ROW_110350" localSheetId="9" hidden="1">'Unobligated DW'!$F$8</definedName>
    <definedName name="QB_ROW_111050" localSheetId="17" hidden="1">'M-HC AD BS'!$F$6</definedName>
    <definedName name="QB_ROW_111050" localSheetId="18" hidden="1">'Pat. Co. AD BS'!$F$6</definedName>
    <definedName name="QB_ROW_111050" localSheetId="19" hidden="1">'Unobligated Adult '!$F$6</definedName>
    <definedName name="QB_ROW_111350" localSheetId="17" hidden="1">'M-HC AD BS'!$F$8</definedName>
    <definedName name="QB_ROW_111350" localSheetId="18" hidden="1">'Pat. Co. AD BS'!$F$8</definedName>
    <definedName name="QB_ROW_111350" localSheetId="19" hidden="1">'Unobligated Adult '!$F$8</definedName>
    <definedName name="QB_ROW_112050" localSheetId="27" hidden="1">'Unobligated YO'!$F$6</definedName>
    <definedName name="QB_ROW_112350" localSheetId="27" hidden="1">'Unobligated YO'!$F$8</definedName>
    <definedName name="QB_ROW_1127340" localSheetId="20" hidden="1">'DAN-Pitts. Co. YIS'!$E$27</definedName>
    <definedName name="QB_ROW_1127340" localSheetId="24" hidden="1">'DAN-Pitts. Co. YOS'!$E$28</definedName>
    <definedName name="QB_ROW_113050" localSheetId="23" hidden="1">'Unobligated YI'!$F$6</definedName>
    <definedName name="QB_ROW_113350" localSheetId="23" hidden="1">'Unobligated YI'!$F$8</definedName>
    <definedName name="QB_ROW_114040" localSheetId="17" hidden="1">'M-HC AD BS'!$E$5</definedName>
    <definedName name="QB_ROW_114040" localSheetId="18" hidden="1">'Pat. Co. AD BS'!$E$5</definedName>
    <definedName name="QB_ROW_114040" localSheetId="8" hidden="1">'Pat. Co. DW BS'!$E$5</definedName>
    <definedName name="QB_ROW_114040" localSheetId="19" hidden="1">'Unobligated Adult '!$E$5</definedName>
    <definedName name="QB_ROW_114040" localSheetId="9" hidden="1">'Unobligated DW'!$E$5</definedName>
    <definedName name="QB_ROW_114040" localSheetId="23" hidden="1">'Unobligated YI'!$E$5</definedName>
    <definedName name="QB_ROW_114040" localSheetId="27" hidden="1">'Unobligated YO'!$E$5</definedName>
    <definedName name="QB_ROW_114340" localSheetId="28" hidden="1">'Admin'!$E$9</definedName>
    <definedName name="QB_ROW_114340" localSheetId="13" hidden="1">'Dan-Pitts. Co. Adult'!$E$5</definedName>
    <definedName name="QB_ROW_114340" localSheetId="3" hidden="1">'Dan-Pitts. Co. Dis Wkr'!$E$5</definedName>
    <definedName name="QB_ROW_114340" localSheetId="20" hidden="1">'DAN-Pitts. Co. YIS'!$E$5</definedName>
    <definedName name="QB_ROW_114340" localSheetId="24" hidden="1">'DAN-Pitts. Co. YOS'!$E$5</definedName>
    <definedName name="QB_ROW_114340" localSheetId="17" hidden="1">'M-HC AD BS'!$E$9</definedName>
    <definedName name="QB_ROW_114340" localSheetId="14" hidden="1">'MHC Adult'!$E$5</definedName>
    <definedName name="QB_ROW_114340" localSheetId="4" hidden="1">'MHC Dislocated'!$E$5</definedName>
    <definedName name="QB_ROW_114340" localSheetId="25" hidden="1">'MHC YOS'!$E$5</definedName>
    <definedName name="QB_ROW_114340" localSheetId="15" hidden="1">'Pat Adult'!$E$5</definedName>
    <definedName name="QB_ROW_114340" localSheetId="5" hidden="1">'Pat Dis Wkr'!$E$5</definedName>
    <definedName name="QB_ROW_114340" localSheetId="22" hidden="1">'Pat YIS'!$E$5</definedName>
    <definedName name="QB_ROW_114340" localSheetId="26" hidden="1">'Pat YOS'!$E$5</definedName>
    <definedName name="QB_ROW_114340" localSheetId="18" hidden="1">'Pat. Co. AD BS'!$E$9</definedName>
    <definedName name="QB_ROW_114340" localSheetId="8" hidden="1">'Pat. Co. DW BS'!$E$9</definedName>
    <definedName name="QB_ROW_114340" localSheetId="19" hidden="1">'Unobligated Adult '!$E$9</definedName>
    <definedName name="QB_ROW_114340" localSheetId="9" hidden="1">'Unobligated DW'!$E$9</definedName>
    <definedName name="QB_ROW_114340" localSheetId="23" hidden="1">'Unobligated YI'!$E$9</definedName>
    <definedName name="QB_ROW_114340" localSheetId="27" hidden="1">'Unobligated YO'!$E$9</definedName>
    <definedName name="QB_ROW_12031" localSheetId="1" hidden="1">'Balance Sheet'!$D$16</definedName>
    <definedName name="QB_ROW_121050" localSheetId="8" hidden="1">'Pat. Co. DW BS'!$F$11</definedName>
    <definedName name="QB_ROW_121050" localSheetId="9" hidden="1">'Unobligated DW'!$F$11</definedName>
    <definedName name="QB_ROW_121350" localSheetId="8" hidden="1">'Pat. Co. DW BS'!$F$13</definedName>
    <definedName name="QB_ROW_121350" localSheetId="9" hidden="1">'Unobligated DW'!$F$13</definedName>
    <definedName name="QB_ROW_122050" localSheetId="18" hidden="1">'Pat. Co. AD BS'!$F$11</definedName>
    <definedName name="QB_ROW_122050" localSheetId="19" hidden="1">'Unobligated Adult '!$F$11</definedName>
    <definedName name="QB_ROW_122350" localSheetId="18" hidden="1">'Pat. Co. AD BS'!$F$13</definedName>
    <definedName name="QB_ROW_122350" localSheetId="19" hidden="1">'Unobligated Adult '!$F$13</definedName>
    <definedName name="QB_ROW_123050" localSheetId="27" hidden="1">'Unobligated YO'!$F$11</definedName>
    <definedName name="QB_ROW_12331" localSheetId="1" hidden="1">'Balance Sheet'!$D$69</definedName>
    <definedName name="QB_ROW_123350" localSheetId="27" hidden="1">'Unobligated YO'!$F$13</definedName>
    <definedName name="QB_ROW_1238340" localSheetId="20" hidden="1">'DAN-Pitts. Co. YIS'!$E$28</definedName>
    <definedName name="QB_ROW_1238340" localSheetId="24" hidden="1">'DAN-Pitts. Co. YOS'!$E$29</definedName>
    <definedName name="QB_ROW_124050" localSheetId="23" hidden="1">'Unobligated YI'!$F$11</definedName>
    <definedName name="QB_ROW_124350" localSheetId="23" hidden="1">'Unobligated YI'!$F$13</definedName>
    <definedName name="QB_ROW_1264230" localSheetId="1" hidden="1">'Balance Sheet'!$D$7</definedName>
    <definedName name="QB_ROW_1266250" localSheetId="12" hidden="1">'Patrick Co. RR'!$F$6</definedName>
    <definedName name="QB_ROW_1270260" localSheetId="11" hidden="1">'M-HC RR'!$G$7</definedName>
    <definedName name="QB_ROW_1306260" localSheetId="10" hidden="1">'Dan-Pitts. Co. RR'!$G$7</definedName>
    <definedName name="QB_ROW_1307250" localSheetId="10" hidden="1">'Dan-Pitts. Co. RR'!$F$19</definedName>
    <definedName name="QB_ROW_1308250" localSheetId="10" hidden="1">'Dan-Pitts. Co. RR'!$F$16</definedName>
    <definedName name="QB_ROW_1309260" localSheetId="11" hidden="1">'M-HC RR'!$G$12</definedName>
    <definedName name="QB_ROW_1310250" localSheetId="11" hidden="1">'M-HC RR'!$F$16</definedName>
    <definedName name="QB_ROW_1311" localSheetId="1" hidden="1">'Balance Sheet'!$B$11</definedName>
    <definedName name="QB_ROW_1311250" localSheetId="11" hidden="1">'M-HC RR'!$F$19</definedName>
    <definedName name="QB_ROW_1312250" localSheetId="12" hidden="1">'Patrick Co. RR'!$F$9</definedName>
    <definedName name="QB_ROW_1322260" localSheetId="16" hidden="1">'Dan-PC AD BS'!$G$7</definedName>
    <definedName name="QB_ROW_1323260" localSheetId="16" hidden="1">'Dan-PC AD BS'!$G$12</definedName>
    <definedName name="QB_ROW_1324260" localSheetId="16" hidden="1">'Dan-PC AD BS'!$G$17</definedName>
    <definedName name="QB_ROW_1325040" localSheetId="16" hidden="1">'Dan-PC AD BS'!$E$20</definedName>
    <definedName name="QB_ROW_1325340" localSheetId="16" hidden="1">'Dan-PC AD BS'!$E$22</definedName>
    <definedName name="QB_ROW_1326250" localSheetId="16" hidden="1">'Dan-PC AD BS'!$F$21</definedName>
    <definedName name="QB_ROW_1327260" localSheetId="6" hidden="1">'Dan-PC DW BS'!$G$7</definedName>
    <definedName name="QB_ROW_1328260" localSheetId="6" hidden="1">'Dan-PC DW BS'!$G$12</definedName>
    <definedName name="QB_ROW_1329260" localSheetId="6" hidden="1">'Dan-PC DW BS'!$G$17</definedName>
    <definedName name="QB_ROW_1330260" localSheetId="17" hidden="1">'M-HC AD BS'!$G$7</definedName>
    <definedName name="QB_ROW_1331260" localSheetId="17" hidden="1">'M-HC AD BS'!$G$12</definedName>
    <definedName name="QB_ROW_1332260" localSheetId="17" hidden="1">'M-HC AD BS'!$G$17</definedName>
    <definedName name="QB_ROW_1333260" localSheetId="17" hidden="1">'M-HC AD BS'!$G$22</definedName>
    <definedName name="QB_ROW_1334260" localSheetId="7" hidden="1">'M-HC DW BS'!$G$7</definedName>
    <definedName name="QB_ROW_1335260" localSheetId="7" hidden="1">'M-HC DW BS'!$G$12</definedName>
    <definedName name="QB_ROW_1336260" localSheetId="7" hidden="1">'M-HC DW BS'!$G$17</definedName>
    <definedName name="QB_ROW_1337260" localSheetId="18" hidden="1">'Pat. Co. AD BS'!$G$7</definedName>
    <definedName name="QB_ROW_1338260" localSheetId="18" hidden="1">'Pat. Co. AD BS'!$G$12</definedName>
    <definedName name="QB_ROW_1339260" localSheetId="8" hidden="1">'Pat. Co. DW BS'!$G$7</definedName>
    <definedName name="QB_ROW_1340260" localSheetId="8" hidden="1">'Pat. Co. DW BS'!$G$12</definedName>
    <definedName name="QB_ROW_1341340" localSheetId="28" hidden="1">'Admin'!$E$35</definedName>
    <definedName name="QB_ROW_1343260" localSheetId="10" hidden="1">'Dan-Pitts. Co. RR'!$G$12</definedName>
    <definedName name="QB_ROW_1344040" localSheetId="1" hidden="1">'Balance Sheet'!$E$27</definedName>
    <definedName name="QB_ROW_1344340" localSheetId="1" hidden="1">'Balance Sheet'!$E$33</definedName>
    <definedName name="QB_ROW_1345250" localSheetId="1" hidden="1">'Balance Sheet'!$F$28</definedName>
    <definedName name="QB_ROW_1346250" localSheetId="1" hidden="1">'Balance Sheet'!$F$29</definedName>
    <definedName name="QB_ROW_1347250" localSheetId="1" hidden="1">'Balance Sheet'!$F$30</definedName>
    <definedName name="QB_ROW_1348250" localSheetId="1" hidden="1">'Balance Sheet'!$F$31</definedName>
    <definedName name="QB_ROW_1349250" localSheetId="1" hidden="1">'Balance Sheet'!$F$32</definedName>
    <definedName name="QB_ROW_1350230" localSheetId="1" hidden="1">'Balance Sheet'!$D$8</definedName>
    <definedName name="QB_ROW_1351240" localSheetId="1" hidden="1">'Balance Sheet'!$E$38</definedName>
    <definedName name="QB_ROW_1352040" localSheetId="1" hidden="1">'Balance Sheet'!$E$39</definedName>
    <definedName name="QB_ROW_1352340" localSheetId="1" hidden="1">'Balance Sheet'!$E$47</definedName>
    <definedName name="QB_ROW_1353040" localSheetId="1" hidden="1">'Balance Sheet'!$E$48</definedName>
    <definedName name="QB_ROW_1353340" localSheetId="1" hidden="1">'Balance Sheet'!$E$56</definedName>
    <definedName name="QB_ROW_1354040" localSheetId="1" hidden="1">'Balance Sheet'!$E$57</definedName>
    <definedName name="QB_ROW_1354340" localSheetId="1" hidden="1">'Balance Sheet'!$E$62</definedName>
    <definedName name="QB_ROW_1355040" localSheetId="1" hidden="1">'Balance Sheet'!$E$63</definedName>
    <definedName name="QB_ROW_1355340" localSheetId="1" hidden="1">'Balance Sheet'!$E$68</definedName>
    <definedName name="QB_ROW_1356040" localSheetId="1" hidden="1">'Balance Sheet'!$E$22</definedName>
    <definedName name="QB_ROW_1356340" localSheetId="1" hidden="1">'Balance Sheet'!$E$26</definedName>
    <definedName name="QB_ROW_1359250" localSheetId="1" hidden="1">'Balance Sheet'!$F$40</definedName>
    <definedName name="QB_ROW_1360250" localSheetId="1" hidden="1">'Balance Sheet'!$F$42</definedName>
    <definedName name="QB_ROW_1361250" localSheetId="1" hidden="1">'Balance Sheet'!$F$44</definedName>
    <definedName name="QB_ROW_1362250" localSheetId="1" hidden="1">'Balance Sheet'!$F$41</definedName>
    <definedName name="QB_ROW_1363250" localSheetId="1" hidden="1">'Balance Sheet'!$F$43</definedName>
    <definedName name="QB_ROW_1364250" localSheetId="1" hidden="1">'Balance Sheet'!$F$45</definedName>
    <definedName name="QB_ROW_1365250" localSheetId="1" hidden="1">'Balance Sheet'!$F$46</definedName>
    <definedName name="QB_ROW_1366250" localSheetId="1" hidden="1">'Balance Sheet'!$F$49</definedName>
    <definedName name="QB_ROW_1367250" localSheetId="1" hidden="1">'Balance Sheet'!$F$51</definedName>
    <definedName name="QB_ROW_1368250" localSheetId="1" hidden="1">'Balance Sheet'!$F$53</definedName>
    <definedName name="QB_ROW_1369250" localSheetId="1" hidden="1">'Balance Sheet'!$F$50</definedName>
    <definedName name="QB_ROW_1370250" localSheetId="1" hidden="1">'Balance Sheet'!$F$52</definedName>
    <definedName name="QB_ROW_1371250" localSheetId="1" hidden="1">'Balance Sheet'!$F$54</definedName>
    <definedName name="QB_ROW_1372250" localSheetId="1" hidden="1">'Balance Sheet'!$F$55</definedName>
    <definedName name="QB_ROW_1373250" localSheetId="1" hidden="1">'Balance Sheet'!$F$58</definedName>
    <definedName name="QB_ROW_1374250" localSheetId="1" hidden="1">'Balance Sheet'!$F$59</definedName>
    <definedName name="QB_ROW_1375250" localSheetId="1" hidden="1">'Balance Sheet'!$F$60</definedName>
    <definedName name="QB_ROW_1376250" localSheetId="1" hidden="1">'Balance Sheet'!$F$61</definedName>
    <definedName name="QB_ROW_1377250" localSheetId="1" hidden="1">'Balance Sheet'!$F$64</definedName>
    <definedName name="QB_ROW_1378250" localSheetId="1" hidden="1">'Balance Sheet'!$F$65</definedName>
    <definedName name="QB_ROW_1379250" localSheetId="1" hidden="1">'Balance Sheet'!$F$66</definedName>
    <definedName name="QB_ROW_1380250" localSheetId="1" hidden="1">'Balance Sheet'!$F$67</definedName>
    <definedName name="QB_ROW_1381250" localSheetId="1" hidden="1">'Balance Sheet'!$F$23</definedName>
    <definedName name="QB_ROW_1382250" localSheetId="1" hidden="1">'Balance Sheet'!$F$24</definedName>
    <definedName name="QB_ROW_1383250" localSheetId="1" hidden="1">'Balance Sheet'!$F$25</definedName>
    <definedName name="QB_ROW_1384230" localSheetId="1" hidden="1">'Balance Sheet'!$D$6</definedName>
    <definedName name="QB_ROW_1385240" localSheetId="1" hidden="1">'Balance Sheet'!$E$37</definedName>
    <definedName name="QB_ROW_1386230" localSheetId="1" hidden="1">'Balance Sheet'!$D$5</definedName>
    <definedName name="QB_ROW_1387040" localSheetId="1" hidden="1">'Balance Sheet'!$E$17</definedName>
    <definedName name="QB_ROW_1387340" localSheetId="1" hidden="1">'Balance Sheet'!$E$21</definedName>
    <definedName name="QB_ROW_1388250" localSheetId="1" hidden="1">'Balance Sheet'!$F$18</definedName>
    <definedName name="QB_ROW_1389250" localSheetId="1" hidden="1">'Balance Sheet'!$F$20</definedName>
    <definedName name="QB_ROW_1390250" localSheetId="1" hidden="1">'Balance Sheet'!$F$19</definedName>
    <definedName name="QB_ROW_18301" localSheetId="28" hidden="1">'Admin'!$A$38</definedName>
    <definedName name="QB_ROW_18301" localSheetId="16" hidden="1">'Dan-PC AD BS'!$A$25</definedName>
    <definedName name="QB_ROW_18301" localSheetId="6" hidden="1">'Dan-PC DW BS'!$A$22</definedName>
    <definedName name="QB_ROW_18301" localSheetId="13" hidden="1">'Dan-Pitts. Co. Adult'!$A$21</definedName>
    <definedName name="QB_ROW_18301" localSheetId="3" hidden="1">'Dan-Pitts. Co. Dis Wkr'!$A$21</definedName>
    <definedName name="QB_ROW_18301" localSheetId="10" hidden="1">'Dan-Pitts. Co. RR'!$A$23</definedName>
    <definedName name="QB_ROW_18301" localSheetId="20" hidden="1">'DAN-Pitts. Co. YIS'!$A$31</definedName>
    <definedName name="QB_ROW_18301" localSheetId="24" hidden="1">'DAN-Pitts. Co. YOS'!$A$32</definedName>
    <definedName name="QB_ROW_18301" localSheetId="29" hidden="1">'Incentives'!$A$8</definedName>
    <definedName name="QB_ROW_18301" localSheetId="17" hidden="1">'M-HC AD BS'!$A$27</definedName>
    <definedName name="QB_ROW_18301" localSheetId="14" hidden="1">'MHC Adult'!$A$20</definedName>
    <definedName name="QB_ROW_18301" localSheetId="4" hidden="1">'MHC Dislocated'!$A$20</definedName>
    <definedName name="QB_ROW_18301" localSheetId="7" hidden="1">'M-HC DW BS'!$A$22</definedName>
    <definedName name="QB_ROW_18301" localSheetId="11" hidden="1">'M-HC RR'!$A$23</definedName>
    <definedName name="QB_ROW_18301" localSheetId="25" hidden="1">'MHC YOS'!$A$26</definedName>
    <definedName name="QB_ROW_18301" localSheetId="21" hidden="1">'MV-HC YIS'!$A$17</definedName>
    <definedName name="QB_ROW_18301" localSheetId="15" hidden="1">'Pat Adult'!$A$16</definedName>
    <definedName name="QB_ROW_18301" localSheetId="5" hidden="1">'Pat Dis Wkr'!$A$15</definedName>
    <definedName name="QB_ROW_18301" localSheetId="22" hidden="1">'Pat YIS'!$A$15</definedName>
    <definedName name="QB_ROW_18301" localSheetId="26" hidden="1">'Pat YOS'!$A$15</definedName>
    <definedName name="QB_ROW_18301" localSheetId="18" hidden="1">'Pat. Co. AD BS'!$A$17</definedName>
    <definedName name="QB_ROW_18301" localSheetId="8" hidden="1">'Pat. Co. DW BS'!$A$17</definedName>
    <definedName name="QB_ROW_18301" localSheetId="12" hidden="1">'Patrick Co. RR'!$A$13</definedName>
    <definedName name="QB_ROW_18301" localSheetId="19" hidden="1">'Unobligated Adult '!$A$20</definedName>
    <definedName name="QB_ROW_18301" localSheetId="9" hidden="1">'Unobligated DW'!$A$20</definedName>
    <definedName name="QB_ROW_18301" localSheetId="23" hidden="1">'Unobligated YI'!$A$20</definedName>
    <definedName name="QB_ROW_18301" localSheetId="27" hidden="1">'Unobligated YO'!$A$20</definedName>
    <definedName name="QB_ROW_19011" localSheetId="28" hidden="1">'Admin'!$B$3</definedName>
    <definedName name="QB_ROW_19011" localSheetId="16" hidden="1">'Dan-PC AD BS'!$B$3</definedName>
    <definedName name="QB_ROW_19011" localSheetId="6" hidden="1">'Dan-PC DW BS'!$B$3</definedName>
    <definedName name="QB_ROW_19011" localSheetId="13" hidden="1">'Dan-Pitts. Co. Adult'!$B$3</definedName>
    <definedName name="QB_ROW_19011" localSheetId="3" hidden="1">'Dan-Pitts. Co. Dis Wkr'!$B$3</definedName>
    <definedName name="QB_ROW_19011" localSheetId="10" hidden="1">'Dan-Pitts. Co. RR'!$B$3</definedName>
    <definedName name="QB_ROW_19011" localSheetId="20" hidden="1">'DAN-Pitts. Co. YIS'!$B$3</definedName>
    <definedName name="QB_ROW_19011" localSheetId="24" hidden="1">'DAN-Pitts. Co. YOS'!$B$3</definedName>
    <definedName name="QB_ROW_19011" localSheetId="29" hidden="1">'Incentives'!$B$3</definedName>
    <definedName name="QB_ROW_19011" localSheetId="17" hidden="1">'M-HC AD BS'!$B$3</definedName>
    <definedName name="QB_ROW_19011" localSheetId="14" hidden="1">'MHC Adult'!$B$3</definedName>
    <definedName name="QB_ROW_19011" localSheetId="4" hidden="1">'MHC Dislocated'!$B$3</definedName>
    <definedName name="QB_ROW_19011" localSheetId="7" hidden="1">'M-HC DW BS'!$B$3</definedName>
    <definedName name="QB_ROW_19011" localSheetId="11" hidden="1">'M-HC RR'!$B$3</definedName>
    <definedName name="QB_ROW_19011" localSheetId="25" hidden="1">'MHC YOS'!$B$3</definedName>
    <definedName name="QB_ROW_19011" localSheetId="21" hidden="1">'MV-HC YIS'!$B$3</definedName>
    <definedName name="QB_ROW_19011" localSheetId="15" hidden="1">'Pat Adult'!$B$3</definedName>
    <definedName name="QB_ROW_19011" localSheetId="5" hidden="1">'Pat Dis Wkr'!$B$3</definedName>
    <definedName name="QB_ROW_19011" localSheetId="22" hidden="1">'Pat YIS'!$B$3</definedName>
    <definedName name="QB_ROW_19011" localSheetId="26" hidden="1">'Pat YOS'!$B$3</definedName>
    <definedName name="QB_ROW_19011" localSheetId="18" hidden="1">'Pat. Co. AD BS'!$B$3</definedName>
    <definedName name="QB_ROW_19011" localSheetId="8" hidden="1">'Pat. Co. DW BS'!$B$3</definedName>
    <definedName name="QB_ROW_19011" localSheetId="12" hidden="1">'Patrick Co. RR'!$B$3</definedName>
    <definedName name="QB_ROW_19011" localSheetId="19" hidden="1">'Unobligated Adult '!$B$3</definedName>
    <definedName name="QB_ROW_19011" localSheetId="9" hidden="1">'Unobligated DW'!$B$3</definedName>
    <definedName name="QB_ROW_19011" localSheetId="23" hidden="1">'Unobligated YI'!$B$3</definedName>
    <definedName name="QB_ROW_19011" localSheetId="27" hidden="1">'Unobligated YO'!$B$3</definedName>
    <definedName name="QB_ROW_19311" localSheetId="28" hidden="1">'Admin'!$B$37</definedName>
    <definedName name="QB_ROW_19311" localSheetId="16" hidden="1">'Dan-PC AD BS'!$B$24</definedName>
    <definedName name="QB_ROW_19311" localSheetId="6" hidden="1">'Dan-PC DW BS'!$B$21</definedName>
    <definedName name="QB_ROW_19311" localSheetId="13" hidden="1">'Dan-Pitts. Co. Adult'!$B$20</definedName>
    <definedName name="QB_ROW_19311" localSheetId="3" hidden="1">'Dan-Pitts. Co. Dis Wkr'!$B$20</definedName>
    <definedName name="QB_ROW_19311" localSheetId="10" hidden="1">'Dan-Pitts. Co. RR'!$B$22</definedName>
    <definedName name="QB_ROW_19311" localSheetId="20" hidden="1">'DAN-Pitts. Co. YIS'!$B$30</definedName>
    <definedName name="QB_ROW_19311" localSheetId="24" hidden="1">'DAN-Pitts. Co. YOS'!$B$31</definedName>
    <definedName name="QB_ROW_19311" localSheetId="29" hidden="1">'Incentives'!$B$7</definedName>
    <definedName name="QB_ROW_19311" localSheetId="17" hidden="1">'M-HC AD BS'!$B$26</definedName>
    <definedName name="QB_ROW_19311" localSheetId="14" hidden="1">'MHC Adult'!$B$19</definedName>
    <definedName name="QB_ROW_19311" localSheetId="4" hidden="1">'MHC Dislocated'!$B$19</definedName>
    <definedName name="QB_ROW_19311" localSheetId="7" hidden="1">'M-HC DW BS'!$B$21</definedName>
    <definedName name="QB_ROW_19311" localSheetId="11" hidden="1">'M-HC RR'!$B$22</definedName>
    <definedName name="QB_ROW_19311" localSheetId="25" hidden="1">'MHC YOS'!$B$25</definedName>
    <definedName name="QB_ROW_19311" localSheetId="21" hidden="1">'MV-HC YIS'!$B$16</definedName>
    <definedName name="QB_ROW_19311" localSheetId="15" hidden="1">'Pat Adult'!$B$15</definedName>
    <definedName name="QB_ROW_19311" localSheetId="5" hidden="1">'Pat Dis Wkr'!$B$14</definedName>
    <definedName name="QB_ROW_19311" localSheetId="22" hidden="1">'Pat YIS'!$B$14</definedName>
    <definedName name="QB_ROW_19311" localSheetId="26" hidden="1">'Pat YOS'!$B$14</definedName>
    <definedName name="QB_ROW_19311" localSheetId="18" hidden="1">'Pat. Co. AD BS'!$B$16</definedName>
    <definedName name="QB_ROW_19311" localSheetId="8" hidden="1">'Pat. Co. DW BS'!$B$16</definedName>
    <definedName name="QB_ROW_19311" localSheetId="12" hidden="1">'Patrick Co. RR'!$B$12</definedName>
    <definedName name="QB_ROW_19311" localSheetId="19" hidden="1">'Unobligated Adult '!$B$19</definedName>
    <definedName name="QB_ROW_19311" localSheetId="9" hidden="1">'Unobligated DW'!$B$19</definedName>
    <definedName name="QB_ROW_19311" localSheetId="23" hidden="1">'Unobligated YI'!$B$19</definedName>
    <definedName name="QB_ROW_19311" localSheetId="27" hidden="1">'Unobligated YO'!$B$19</definedName>
    <definedName name="QB_ROW_194050" localSheetId="6" hidden="1">'Dan-PC DW BS'!$F$16</definedName>
    <definedName name="QB_ROW_194350" localSheetId="6" hidden="1">'Dan-PC DW BS'!$F$18</definedName>
    <definedName name="QB_ROW_195050" localSheetId="16" hidden="1">'Dan-PC AD BS'!$F$16</definedName>
    <definedName name="QB_ROW_195050" localSheetId="17" hidden="1">'M-HC AD BS'!$F$21</definedName>
    <definedName name="QB_ROW_195350" localSheetId="16" hidden="1">'Dan-PC AD BS'!$F$18</definedName>
    <definedName name="QB_ROW_195350" localSheetId="17" hidden="1">'M-HC AD BS'!$F$23</definedName>
    <definedName name="QB_ROW_200050" localSheetId="7" hidden="1">'M-HC DW BS'!$F$16</definedName>
    <definedName name="QB_ROW_20031" localSheetId="28" hidden="1">'Admin'!$D$4</definedName>
    <definedName name="QB_ROW_200350" localSheetId="7" hidden="1">'M-HC DW BS'!$F$18</definedName>
    <definedName name="QB_ROW_20331" localSheetId="28" hidden="1">'Admin'!$D$6</definedName>
    <definedName name="QB_ROW_209350" localSheetId="9" hidden="1">'Unobligated DW'!$F$16</definedName>
    <definedName name="QB_ROW_21031" localSheetId="28" hidden="1">'Admin'!$D$8</definedName>
    <definedName name="QB_ROW_21031" localSheetId="16" hidden="1">'Dan-PC AD BS'!$D$4</definedName>
    <definedName name="QB_ROW_21031" localSheetId="6" hidden="1">'Dan-PC DW BS'!$D$4</definedName>
    <definedName name="QB_ROW_21031" localSheetId="13" hidden="1">'Dan-Pitts. Co. Adult'!$D$4</definedName>
    <definedName name="QB_ROW_21031" localSheetId="3" hidden="1">'Dan-Pitts. Co. Dis Wkr'!$D$4</definedName>
    <definedName name="QB_ROW_21031" localSheetId="10" hidden="1">'Dan-Pitts. Co. RR'!$D$4</definedName>
    <definedName name="QB_ROW_21031" localSheetId="20" hidden="1">'DAN-Pitts. Co. YIS'!$D$4</definedName>
    <definedName name="QB_ROW_21031" localSheetId="24" hidden="1">'DAN-Pitts. Co. YOS'!$D$4</definedName>
    <definedName name="QB_ROW_21031" localSheetId="29" hidden="1">'Incentives'!$D$4</definedName>
    <definedName name="QB_ROW_21031" localSheetId="17" hidden="1">'M-HC AD BS'!$D$4</definedName>
    <definedName name="QB_ROW_21031" localSheetId="14" hidden="1">'MHC Adult'!$D$4</definedName>
    <definedName name="QB_ROW_21031" localSheetId="4" hidden="1">'MHC Dislocated'!$D$4</definedName>
    <definedName name="QB_ROW_21031" localSheetId="7" hidden="1">'M-HC DW BS'!$D$4</definedName>
    <definedName name="QB_ROW_21031" localSheetId="11" hidden="1">'M-HC RR'!$D$4</definedName>
    <definedName name="QB_ROW_21031" localSheetId="25" hidden="1">'MHC YOS'!$D$4</definedName>
    <definedName name="QB_ROW_21031" localSheetId="21" hidden="1">'MV-HC YIS'!$D$4</definedName>
    <definedName name="QB_ROW_21031" localSheetId="15" hidden="1">'Pat Adult'!$D$4</definedName>
    <definedName name="QB_ROW_21031" localSheetId="5" hidden="1">'Pat Dis Wkr'!$D$4</definedName>
    <definedName name="QB_ROW_21031" localSheetId="22" hidden="1">'Pat YIS'!$D$4</definedName>
    <definedName name="QB_ROW_21031" localSheetId="26" hidden="1">'Pat YOS'!$D$4</definedName>
    <definedName name="QB_ROW_21031" localSheetId="18" hidden="1">'Pat. Co. AD BS'!$D$4</definedName>
    <definedName name="QB_ROW_21031" localSheetId="8" hidden="1">'Pat. Co. DW BS'!$D$4</definedName>
    <definedName name="QB_ROW_21031" localSheetId="12" hidden="1">'Patrick Co. RR'!$D$4</definedName>
    <definedName name="QB_ROW_21031" localSheetId="19" hidden="1">'Unobligated Adult '!$D$4</definedName>
    <definedName name="QB_ROW_21031" localSheetId="9" hidden="1">'Unobligated DW'!$D$4</definedName>
    <definedName name="QB_ROW_21031" localSheetId="23" hidden="1">'Unobligated YI'!$D$4</definedName>
    <definedName name="QB_ROW_21031" localSheetId="27" hidden="1">'Unobligated YO'!$D$4</definedName>
    <definedName name="QB_ROW_210350" localSheetId="19" hidden="1">'Unobligated Adult '!$F$16</definedName>
    <definedName name="QB_ROW_211350" localSheetId="27" hidden="1">'Unobligated YO'!$F$16</definedName>
    <definedName name="QB_ROW_212350" localSheetId="23" hidden="1">'Unobligated YI'!$F$16</definedName>
    <definedName name="QB_ROW_21331" localSheetId="28" hidden="1">'Admin'!$D$36</definedName>
    <definedName name="QB_ROW_21331" localSheetId="16" hidden="1">'Dan-PC AD BS'!$D$23</definedName>
    <definedName name="QB_ROW_21331" localSheetId="6" hidden="1">'Dan-PC DW BS'!$D$20</definedName>
    <definedName name="QB_ROW_21331" localSheetId="13" hidden="1">'Dan-Pitts. Co. Adult'!$D$19</definedName>
    <definedName name="QB_ROW_21331" localSheetId="3" hidden="1">'Dan-Pitts. Co. Dis Wkr'!$D$19</definedName>
    <definedName name="QB_ROW_21331" localSheetId="10" hidden="1">'Dan-Pitts. Co. RR'!$D$21</definedName>
    <definedName name="QB_ROW_21331" localSheetId="20" hidden="1">'DAN-Pitts. Co. YIS'!$D$29</definedName>
    <definedName name="QB_ROW_21331" localSheetId="24" hidden="1">'DAN-Pitts. Co. YOS'!$D$30</definedName>
    <definedName name="QB_ROW_21331" localSheetId="29" hidden="1">'Incentives'!$D$6</definedName>
    <definedName name="QB_ROW_21331" localSheetId="17" hidden="1">'M-HC AD BS'!$D$25</definedName>
    <definedName name="QB_ROW_21331" localSheetId="14" hidden="1">'MHC Adult'!$D$18</definedName>
    <definedName name="QB_ROW_21331" localSheetId="4" hidden="1">'MHC Dislocated'!$D$18</definedName>
    <definedName name="QB_ROW_21331" localSheetId="7" hidden="1">'M-HC DW BS'!$D$20</definedName>
    <definedName name="QB_ROW_21331" localSheetId="11" hidden="1">'M-HC RR'!$D$21</definedName>
    <definedName name="QB_ROW_21331" localSheetId="25" hidden="1">'MHC YOS'!$D$24</definedName>
    <definedName name="QB_ROW_21331" localSheetId="21" hidden="1">'MV-HC YIS'!$D$15</definedName>
    <definedName name="QB_ROW_21331" localSheetId="15" hidden="1">'Pat Adult'!$D$14</definedName>
    <definedName name="QB_ROW_21331" localSheetId="5" hidden="1">'Pat Dis Wkr'!$D$13</definedName>
    <definedName name="QB_ROW_21331" localSheetId="22" hidden="1">'Pat YIS'!$D$13</definedName>
    <definedName name="QB_ROW_21331" localSheetId="26" hidden="1">'Pat YOS'!$D$13</definedName>
    <definedName name="QB_ROW_21331" localSheetId="18" hidden="1">'Pat. Co. AD BS'!$D$15</definedName>
    <definedName name="QB_ROW_21331" localSheetId="8" hidden="1">'Pat. Co. DW BS'!$D$15</definedName>
    <definedName name="QB_ROW_21331" localSheetId="12" hidden="1">'Patrick Co. RR'!$D$11</definedName>
    <definedName name="QB_ROW_21331" localSheetId="19" hidden="1">'Unobligated Adult '!$D$18</definedName>
    <definedName name="QB_ROW_21331" localSheetId="9" hidden="1">'Unobligated DW'!$D$18</definedName>
    <definedName name="QB_ROW_21331" localSheetId="23" hidden="1">'Unobligated YI'!$D$18</definedName>
    <definedName name="QB_ROW_21331" localSheetId="27" hidden="1">'Unobligated YO'!$D$18</definedName>
    <definedName name="QB_ROW_278340" localSheetId="28" hidden="1">'Admin'!$E$5</definedName>
    <definedName name="QB_ROW_301" localSheetId="1" hidden="1">'Balance Sheet'!$A$12</definedName>
    <definedName name="QB_ROW_3021" localSheetId="1" hidden="1">'Balance Sheet'!$C$4</definedName>
    <definedName name="QB_ROW_3321" localSheetId="1" hidden="1">'Balance Sheet'!$C$10</definedName>
    <definedName name="QB_ROW_4340" localSheetId="28" hidden="1">'Admin'!$E$29</definedName>
    <definedName name="QB_ROW_456040" localSheetId="10" hidden="1">'Dan-Pitts. Co. RR'!$E$15</definedName>
    <definedName name="QB_ROW_456040" localSheetId="11" hidden="1">'M-HC RR'!$E$15</definedName>
    <definedName name="QB_ROW_456040" localSheetId="12" hidden="1">'Patrick Co. RR'!$E$5</definedName>
    <definedName name="QB_ROW_456340" localSheetId="13" hidden="1">'Dan-Pitts. Co. Adult'!$E$15</definedName>
    <definedName name="QB_ROW_456340" localSheetId="3" hidden="1">'Dan-Pitts. Co. Dis Wkr'!$E$15</definedName>
    <definedName name="QB_ROW_456340" localSheetId="10" hidden="1">'Dan-Pitts. Co. RR'!$E$17</definedName>
    <definedName name="QB_ROW_456340" localSheetId="14" hidden="1">'MHC Adult'!$E$14</definedName>
    <definedName name="QB_ROW_456340" localSheetId="4" hidden="1">'MHC Dislocated'!$E$14</definedName>
    <definedName name="QB_ROW_456340" localSheetId="11" hidden="1">'M-HC RR'!$E$17</definedName>
    <definedName name="QB_ROW_456340" localSheetId="15" hidden="1">'Pat Adult'!$E$12</definedName>
    <definedName name="QB_ROW_456340" localSheetId="5" hidden="1">'Pat Dis Wkr'!$E$11</definedName>
    <definedName name="QB_ROW_456340" localSheetId="26" hidden="1">'Pat YOS'!$E$9</definedName>
    <definedName name="QB_ROW_456340" localSheetId="12" hidden="1">'Patrick Co. RR'!$E$7</definedName>
    <definedName name="QB_ROW_457040" localSheetId="10" hidden="1">'Dan-Pitts. Co. RR'!$E$18</definedName>
    <definedName name="QB_ROW_457040" localSheetId="11" hidden="1">'M-HC RR'!$E$18</definedName>
    <definedName name="QB_ROW_457040" localSheetId="12" hidden="1">'Patrick Co. RR'!$E$8</definedName>
    <definedName name="QB_ROW_457340" localSheetId="13" hidden="1">'Dan-Pitts. Co. Adult'!$E$17</definedName>
    <definedName name="QB_ROW_457340" localSheetId="3" hidden="1">'Dan-Pitts. Co. Dis Wkr'!$E$17</definedName>
    <definedName name="QB_ROW_457340" localSheetId="10" hidden="1">'Dan-Pitts. Co. RR'!$E$20</definedName>
    <definedName name="QB_ROW_457340" localSheetId="20" hidden="1">'DAN-Pitts. Co. YIS'!$E$23</definedName>
    <definedName name="QB_ROW_457340" localSheetId="24" hidden="1">'DAN-Pitts. Co. YOS'!$E$24</definedName>
    <definedName name="QB_ROW_457340" localSheetId="14" hidden="1">'MHC Adult'!$E$16</definedName>
    <definedName name="QB_ROW_457340" localSheetId="4" hidden="1">'MHC Dislocated'!$E$16</definedName>
    <definedName name="QB_ROW_457340" localSheetId="11" hidden="1">'M-HC RR'!$E$20</definedName>
    <definedName name="QB_ROW_457340" localSheetId="15" hidden="1">'Pat Adult'!$E$13</definedName>
    <definedName name="QB_ROW_457340" localSheetId="5" hidden="1">'Pat Dis Wkr'!$E$12</definedName>
    <definedName name="QB_ROW_457340" localSheetId="12" hidden="1">'Patrick Co. RR'!$E$10</definedName>
    <definedName name="QB_ROW_458340" localSheetId="22" hidden="1">'Pat YIS'!$E$12</definedName>
    <definedName name="QB_ROW_458340" localSheetId="26" hidden="1">'Pat YOS'!$E$12</definedName>
    <definedName name="QB_ROW_461340" localSheetId="13" hidden="1">'Dan-Pitts. Co. Adult'!$E$18</definedName>
    <definedName name="QB_ROW_461340" localSheetId="3" hidden="1">'Dan-Pitts. Co. Dis Wkr'!$E$18</definedName>
    <definedName name="QB_ROW_461340" localSheetId="20" hidden="1">'DAN-Pitts. Co. YIS'!$E$26</definedName>
    <definedName name="QB_ROW_461340" localSheetId="24" hidden="1">'DAN-Pitts. Co. YOS'!$E$27</definedName>
    <definedName name="QB_ROW_461340" localSheetId="14" hidden="1">'MHC Adult'!$E$17</definedName>
    <definedName name="QB_ROW_461340" localSheetId="4" hidden="1">'MHC Dislocated'!$E$17</definedName>
    <definedName name="QB_ROW_461340" localSheetId="25" hidden="1">'MHC YOS'!$E$23</definedName>
    <definedName name="QB_ROW_54040" localSheetId="18" hidden="1">'Pat. Co. AD BS'!$E$10</definedName>
    <definedName name="QB_ROW_54040" localSheetId="8" hidden="1">'Pat. Co. DW BS'!$E$10</definedName>
    <definedName name="QB_ROW_54040" localSheetId="19" hidden="1">'Unobligated Adult '!$E$10</definedName>
    <definedName name="QB_ROW_54040" localSheetId="9" hidden="1">'Unobligated DW'!$E$10</definedName>
    <definedName name="QB_ROW_54040" localSheetId="23" hidden="1">'Unobligated YI'!$E$10</definedName>
    <definedName name="QB_ROW_54040" localSheetId="27" hidden="1">'Unobligated YO'!$E$10</definedName>
    <definedName name="QB_ROW_54340" localSheetId="28" hidden="1">'Admin'!$E$10</definedName>
    <definedName name="QB_ROW_54340" localSheetId="13" hidden="1">'Dan-Pitts. Co. Adult'!$E$7</definedName>
    <definedName name="QB_ROW_54340" localSheetId="3" hidden="1">'Dan-Pitts. Co. Dis Wkr'!$E$7</definedName>
    <definedName name="QB_ROW_54340" localSheetId="20" hidden="1">'DAN-Pitts. Co. YIS'!$E$7</definedName>
    <definedName name="QB_ROW_54340" localSheetId="24" hidden="1">'DAN-Pitts. Co. YOS'!$E$7</definedName>
    <definedName name="QB_ROW_54340" localSheetId="14" hidden="1">'MHC Adult'!$E$7</definedName>
    <definedName name="QB_ROW_54340" localSheetId="4" hidden="1">'MHC Dislocated'!$E$7</definedName>
    <definedName name="QB_ROW_54340" localSheetId="25" hidden="1">'MHC YOS'!$E$7</definedName>
    <definedName name="QB_ROW_54340" localSheetId="15" hidden="1">'Pat Adult'!$E$7</definedName>
    <definedName name="QB_ROW_54340" localSheetId="5" hidden="1">'Pat Dis Wkr'!$E$7</definedName>
    <definedName name="QB_ROW_54340" localSheetId="22" hidden="1">'Pat YIS'!$E$7</definedName>
    <definedName name="QB_ROW_54340" localSheetId="26" hidden="1">'Pat YOS'!$E$6</definedName>
    <definedName name="QB_ROW_54340" localSheetId="18" hidden="1">'Pat. Co. AD BS'!$E$14</definedName>
    <definedName name="QB_ROW_54340" localSheetId="8" hidden="1">'Pat. Co. DW BS'!$E$14</definedName>
    <definedName name="QB_ROW_54340" localSheetId="19" hidden="1">'Unobligated Adult '!$E$14</definedName>
    <definedName name="QB_ROW_54340" localSheetId="9" hidden="1">'Unobligated DW'!$E$14</definedName>
    <definedName name="QB_ROW_54340" localSheetId="23" hidden="1">'Unobligated YI'!$E$14</definedName>
    <definedName name="QB_ROW_54340" localSheetId="27" hidden="1">'Unobligated YO'!$E$14</definedName>
    <definedName name="QB_ROW_61340" localSheetId="28" hidden="1">'Admin'!$E$12</definedName>
    <definedName name="QB_ROW_62340" localSheetId="28" hidden="1">'Admin'!$E$13</definedName>
    <definedName name="QB_ROW_63340" localSheetId="28" hidden="1">'Admin'!$E$14</definedName>
    <definedName name="QB_ROW_65240" localSheetId="28" hidden="1">'Admin'!$E$16</definedName>
    <definedName name="QB_ROW_66340" localSheetId="28" hidden="1">'Admin'!$E$15</definedName>
    <definedName name="QB_ROW_68340" localSheetId="20" hidden="1">'DAN-Pitts. Co. YIS'!$E$9</definedName>
    <definedName name="QB_ROW_68340" localSheetId="24" hidden="1">'DAN-Pitts. Co. YOS'!$E$10</definedName>
    <definedName name="QB_ROW_69340" localSheetId="20" hidden="1">'DAN-Pitts. Co. YIS'!$E$10</definedName>
    <definedName name="QB_ROW_69340" localSheetId="24" hidden="1">'DAN-Pitts. Co. YOS'!$E$11</definedName>
    <definedName name="QB_ROW_69340" localSheetId="25" hidden="1">'MHC YOS'!$E$9</definedName>
    <definedName name="QB_ROW_7001" localSheetId="1" hidden="1">'Balance Sheet'!$A$13</definedName>
    <definedName name="QB_ROW_718040" localSheetId="1" hidden="1">'Balance Sheet'!$E$34</definedName>
    <definedName name="QB_ROW_718340" localSheetId="1" hidden="1">'Balance Sheet'!$E$36</definedName>
    <definedName name="QB_ROW_7301" localSheetId="1" hidden="1">'Balance Sheet'!$A$72</definedName>
    <definedName name="QB_ROW_733260" localSheetId="9" hidden="1">'Unobligated DW'!$G$7</definedName>
    <definedName name="QB_ROW_734260" localSheetId="19" hidden="1">'Unobligated Adult '!$G$7</definedName>
    <definedName name="QB_ROW_752250" localSheetId="1" hidden="1">'Balance Sheet'!$F$35</definedName>
    <definedName name="QB_ROW_76340" localSheetId="15" hidden="1">'Pat Adult'!$E$9</definedName>
    <definedName name="QB_ROW_76340" localSheetId="5" hidden="1">'Pat Dis Wkr'!$E$9</definedName>
    <definedName name="QB_ROW_765040" localSheetId="16" hidden="1">'Dan-PC AD BS'!$E$5</definedName>
    <definedName name="QB_ROW_765040" localSheetId="6" hidden="1">'Dan-PC DW BS'!$E$5</definedName>
    <definedName name="QB_ROW_765040" localSheetId="10" hidden="1">'Dan-Pitts. Co. RR'!$E$5</definedName>
    <definedName name="QB_ROW_765040" localSheetId="17" hidden="1">'M-HC AD BS'!$E$10</definedName>
    <definedName name="QB_ROW_765040" localSheetId="7" hidden="1">'M-HC DW BS'!$E$5</definedName>
    <definedName name="QB_ROW_765040" localSheetId="11" hidden="1">'M-HC RR'!$E$5</definedName>
    <definedName name="QB_ROW_765340" localSheetId="16" hidden="1">'Dan-PC AD BS'!$E$9</definedName>
    <definedName name="QB_ROW_765340" localSheetId="6" hidden="1">'Dan-PC DW BS'!$E$9</definedName>
    <definedName name="QB_ROW_765340" localSheetId="13" hidden="1">'Dan-Pitts. Co. Adult'!$E$6</definedName>
    <definedName name="QB_ROW_765340" localSheetId="3" hidden="1">'Dan-Pitts. Co. Dis Wkr'!$E$6</definedName>
    <definedName name="QB_ROW_765340" localSheetId="10" hidden="1">'Dan-Pitts. Co. RR'!$E$9</definedName>
    <definedName name="QB_ROW_765340" localSheetId="20" hidden="1">'DAN-Pitts. Co. YIS'!$E$6</definedName>
    <definedName name="QB_ROW_765340" localSheetId="24" hidden="1">'DAN-Pitts. Co. YOS'!$E$6</definedName>
    <definedName name="QB_ROW_765340" localSheetId="17" hidden="1">'M-HC AD BS'!$E$14</definedName>
    <definedName name="QB_ROW_765340" localSheetId="14" hidden="1">'MHC Adult'!$E$6</definedName>
    <definedName name="QB_ROW_765340" localSheetId="4" hidden="1">'MHC Dislocated'!$E$6</definedName>
    <definedName name="QB_ROW_765340" localSheetId="7" hidden="1">'M-HC DW BS'!$E$9</definedName>
    <definedName name="QB_ROW_765340" localSheetId="11" hidden="1">'M-HC RR'!$E$9</definedName>
    <definedName name="QB_ROW_765340" localSheetId="25" hidden="1">'MHC YOS'!$E$6</definedName>
    <definedName name="QB_ROW_765340" localSheetId="21" hidden="1">'MV-HC YIS'!$E$5</definedName>
    <definedName name="QB_ROW_765340" localSheetId="15" hidden="1">'Pat Adult'!$E$6</definedName>
    <definedName name="QB_ROW_765340" localSheetId="5" hidden="1">'Pat Dis Wkr'!$E$6</definedName>
    <definedName name="QB_ROW_765340" localSheetId="22" hidden="1">'Pat YIS'!$E$6</definedName>
    <definedName name="QB_ROW_778050" localSheetId="16" hidden="1">'Dan-PC AD BS'!$F$6</definedName>
    <definedName name="QB_ROW_778050" localSheetId="17" hidden="1">'M-HC AD BS'!$F$11</definedName>
    <definedName name="QB_ROW_778350" localSheetId="16" hidden="1">'Dan-PC AD BS'!$F$8</definedName>
    <definedName name="QB_ROW_778350" localSheetId="17" hidden="1">'M-HC AD BS'!$F$13</definedName>
    <definedName name="QB_ROW_783050" localSheetId="6" hidden="1">'Dan-PC DW BS'!$F$6</definedName>
    <definedName name="QB_ROW_783050" localSheetId="10" hidden="1">'Dan-Pitts. Co. RR'!$F$6</definedName>
    <definedName name="QB_ROW_783050" localSheetId="7" hidden="1">'M-HC DW BS'!$F$6</definedName>
    <definedName name="QB_ROW_783050" localSheetId="11" hidden="1">'M-HC RR'!$F$6</definedName>
    <definedName name="QB_ROW_783350" localSheetId="6" hidden="1">'Dan-PC DW BS'!$F$8</definedName>
    <definedName name="QB_ROW_783350" localSheetId="10" hidden="1">'Dan-Pitts. Co. RR'!$F$8</definedName>
    <definedName name="QB_ROW_783350" localSheetId="7" hidden="1">'M-HC DW BS'!$F$8</definedName>
    <definedName name="QB_ROW_783350" localSheetId="11" hidden="1">'M-HC RR'!$F$8</definedName>
    <definedName name="QB_ROW_78340" localSheetId="28" hidden="1">'Admin'!$E$17</definedName>
    <definedName name="QB_ROW_78340" localSheetId="13" hidden="1">'Dan-Pitts. Co. Adult'!$E$9</definedName>
    <definedName name="QB_ROW_78340" localSheetId="3" hidden="1">'Dan-Pitts. Co. Dis Wkr'!$E$9</definedName>
    <definedName name="QB_ROW_78340" localSheetId="20" hidden="1">'DAN-Pitts. Co. YIS'!$E$11</definedName>
    <definedName name="QB_ROW_78340" localSheetId="24" hidden="1">'DAN-Pitts. Co. YOS'!$E$12</definedName>
    <definedName name="QB_ROW_78340" localSheetId="14" hidden="1">'MHC Adult'!$E$9</definedName>
    <definedName name="QB_ROW_78340" localSheetId="4" hidden="1">'MHC Dislocated'!$E$9</definedName>
    <definedName name="QB_ROW_78340" localSheetId="25" hidden="1">'MHC YOS'!$E$10</definedName>
    <definedName name="QB_ROW_788040" localSheetId="16" hidden="1">'Dan-PC AD BS'!$E$10</definedName>
    <definedName name="QB_ROW_788040" localSheetId="6" hidden="1">'Dan-PC DW BS'!$E$10</definedName>
    <definedName name="QB_ROW_788040" localSheetId="10" hidden="1">'Dan-Pitts. Co. RR'!$E$10</definedName>
    <definedName name="QB_ROW_788040" localSheetId="17" hidden="1">'M-HC AD BS'!$E$15</definedName>
    <definedName name="QB_ROW_788040" localSheetId="7" hidden="1">'M-HC DW BS'!$E$10</definedName>
    <definedName name="QB_ROW_788040" localSheetId="11" hidden="1">'M-HC RR'!$E$10</definedName>
    <definedName name="QB_ROW_788340" localSheetId="16" hidden="1">'Dan-PC AD BS'!$E$14</definedName>
    <definedName name="QB_ROW_788340" localSheetId="6" hidden="1">'Dan-PC DW BS'!$E$14</definedName>
    <definedName name="QB_ROW_788340" localSheetId="13" hidden="1">'Dan-Pitts. Co. Adult'!$E$8</definedName>
    <definedName name="QB_ROW_788340" localSheetId="3" hidden="1">'Dan-Pitts. Co. Dis Wkr'!$E$8</definedName>
    <definedName name="QB_ROW_788340" localSheetId="10" hidden="1">'Dan-Pitts. Co. RR'!$E$14</definedName>
    <definedName name="QB_ROW_788340" localSheetId="20" hidden="1">'DAN-Pitts. Co. YIS'!$E$8</definedName>
    <definedName name="QB_ROW_788340" localSheetId="24" hidden="1">'DAN-Pitts. Co. YOS'!$E$8</definedName>
    <definedName name="QB_ROW_788340" localSheetId="17" hidden="1">'M-HC AD BS'!$E$19</definedName>
    <definedName name="QB_ROW_788340" localSheetId="14" hidden="1">'MHC Adult'!$E$8</definedName>
    <definedName name="QB_ROW_788340" localSheetId="4" hidden="1">'MHC Dislocated'!$E$8</definedName>
    <definedName name="QB_ROW_788340" localSheetId="7" hidden="1">'M-HC DW BS'!$E$14</definedName>
    <definedName name="QB_ROW_788340" localSheetId="11" hidden="1">'M-HC RR'!$E$14</definedName>
    <definedName name="QB_ROW_788340" localSheetId="25" hidden="1">'MHC YOS'!$E$8</definedName>
    <definedName name="QB_ROW_788340" localSheetId="21" hidden="1">'MV-HC YIS'!$E$6</definedName>
    <definedName name="QB_ROW_788340" localSheetId="15" hidden="1">'Pat Adult'!$E$8</definedName>
    <definedName name="QB_ROW_788340" localSheetId="5" hidden="1">'Pat Dis Wkr'!$E$8</definedName>
    <definedName name="QB_ROW_788340" localSheetId="22" hidden="1">'Pat YIS'!$E$8</definedName>
    <definedName name="QB_ROW_801050" localSheetId="16" hidden="1">'Dan-PC AD BS'!$F$11</definedName>
    <definedName name="QB_ROW_801050" localSheetId="17" hidden="1">'M-HC AD BS'!$F$16</definedName>
    <definedName name="QB_ROW_8011" localSheetId="1" hidden="1">'Balance Sheet'!$B$14</definedName>
    <definedName name="QB_ROW_801350" localSheetId="16" hidden="1">'Dan-PC AD BS'!$F$13</definedName>
    <definedName name="QB_ROW_801350" localSheetId="17" hidden="1">'M-HC AD BS'!$F$18</definedName>
    <definedName name="QB_ROW_80340" localSheetId="28" hidden="1">'Admin'!$E$18</definedName>
    <definedName name="QB_ROW_80340" localSheetId="13" hidden="1">'Dan-Pitts. Co. Adult'!$E$10</definedName>
    <definedName name="QB_ROW_80340" localSheetId="3" hidden="1">'Dan-Pitts. Co. Dis Wkr'!$E$10</definedName>
    <definedName name="QB_ROW_80340" localSheetId="20" hidden="1">'DAN-Pitts. Co. YIS'!$E$12</definedName>
    <definedName name="QB_ROW_80340" localSheetId="24" hidden="1">'DAN-Pitts. Co. YOS'!$E$13</definedName>
    <definedName name="QB_ROW_80340" localSheetId="14" hidden="1">'MHC Adult'!$E$10</definedName>
    <definedName name="QB_ROW_80340" localSheetId="4" hidden="1">'MHC Dislocated'!$E$10</definedName>
    <definedName name="QB_ROW_80340" localSheetId="25" hidden="1">'MHC YOS'!$E$11</definedName>
    <definedName name="QB_ROW_806050" localSheetId="6" hidden="1">'Dan-PC DW BS'!$F$11</definedName>
    <definedName name="QB_ROW_806050" localSheetId="10" hidden="1">'Dan-Pitts. Co. RR'!$F$11</definedName>
    <definedName name="QB_ROW_806050" localSheetId="7" hidden="1">'M-HC DW BS'!$F$11</definedName>
    <definedName name="QB_ROW_806050" localSheetId="11" hidden="1">'M-HC RR'!$F$11</definedName>
    <definedName name="QB_ROW_806350" localSheetId="6" hidden="1">'Dan-PC DW BS'!$F$13</definedName>
    <definedName name="QB_ROW_806350" localSheetId="10" hidden="1">'Dan-Pitts. Co. RR'!$F$13</definedName>
    <definedName name="QB_ROW_806350" localSheetId="7" hidden="1">'M-HC DW BS'!$F$13</definedName>
    <definedName name="QB_ROW_806350" localSheetId="11" hidden="1">'M-HC RR'!$F$13</definedName>
    <definedName name="QB_ROW_830240" localSheetId="28" hidden="1">'Admin'!$E$21</definedName>
    <definedName name="QB_ROW_8311" localSheetId="1" hidden="1">'Balance Sheet'!$B$71</definedName>
    <definedName name="QB_ROW_831260" localSheetId="27" hidden="1">'Unobligated YO'!$G$7</definedName>
    <definedName name="QB_ROW_832260" localSheetId="23" hidden="1">'Unobligated YI'!$G$7</definedName>
    <definedName name="QB_ROW_834260" localSheetId="9" hidden="1">'Unobligated DW'!$G$12</definedName>
    <definedName name="QB_ROW_835260" localSheetId="19" hidden="1">'Unobligated Adult '!$G$12</definedName>
    <definedName name="QB_ROW_836260" localSheetId="27" hidden="1">'Unobligated YO'!$G$12</definedName>
    <definedName name="QB_ROW_837260" localSheetId="23" hidden="1">'Unobligated YI'!$G$12</definedName>
    <definedName name="QB_ROW_848240" localSheetId="28" hidden="1">'Admin'!$E$11</definedName>
    <definedName name="QB_ROW_855340" localSheetId="24" hidden="1">'DAN-Pitts. Co. YOS'!$E$9</definedName>
    <definedName name="QB_ROW_860340" localSheetId="20" hidden="1">'DAN-Pitts. Co. YIS'!$E$17</definedName>
    <definedName name="QB_ROW_860340" localSheetId="24" hidden="1">'DAN-Pitts. Co. YOS'!$E$18</definedName>
    <definedName name="QB_ROW_860340" localSheetId="25" hidden="1">'MHC YOS'!$E$16</definedName>
    <definedName name="QB_ROW_860340" localSheetId="21" hidden="1">'MV-HC YIS'!$E$9</definedName>
    <definedName name="QB_ROW_860340" localSheetId="26" hidden="1">'Pat YOS'!$E$10</definedName>
    <definedName name="QB_ROW_861340" localSheetId="13" hidden="1">'Dan-Pitts. Co. Adult'!$E$16</definedName>
    <definedName name="QB_ROW_861340" localSheetId="3" hidden="1">'Dan-Pitts. Co. Dis Wkr'!$E$16</definedName>
    <definedName name="QB_ROW_861340" localSheetId="20" hidden="1">'DAN-Pitts. Co. YIS'!$E$18</definedName>
    <definedName name="QB_ROW_861340" localSheetId="24" hidden="1">'DAN-Pitts. Co. YOS'!$E$19</definedName>
    <definedName name="QB_ROW_861340" localSheetId="14" hidden="1">'MHC Adult'!$E$15</definedName>
    <definedName name="QB_ROW_861340" localSheetId="4" hidden="1">'MHC Dislocated'!$E$15</definedName>
    <definedName name="QB_ROW_861340" localSheetId="25" hidden="1">'MHC YOS'!$E$17</definedName>
    <definedName name="QB_ROW_861340" localSheetId="21" hidden="1">'MV-HC YIS'!$E$10</definedName>
    <definedName name="QB_ROW_862340" localSheetId="20" hidden="1">'DAN-Pitts. Co. YIS'!$E$19</definedName>
    <definedName name="QB_ROW_862340" localSheetId="24" hidden="1">'DAN-Pitts. Co. YOS'!$E$20</definedName>
    <definedName name="QB_ROW_862340" localSheetId="25" hidden="1">'MHC YOS'!$E$18</definedName>
    <definedName name="QB_ROW_86321" localSheetId="28" hidden="1">'Admin'!$C$7</definedName>
    <definedName name="QB_ROW_863340" localSheetId="20" hidden="1">'DAN-Pitts. Co. YIS'!$E$20</definedName>
    <definedName name="QB_ROW_863340" localSheetId="24" hidden="1">'DAN-Pitts. Co. YOS'!$E$21</definedName>
    <definedName name="QB_ROW_863340" localSheetId="25" hidden="1">'MHC YOS'!$E$19</definedName>
    <definedName name="QB_ROW_863340" localSheetId="21" hidden="1">'MV-HC YIS'!$E$11</definedName>
    <definedName name="QB_ROW_863340" localSheetId="26" hidden="1">'Pat YOS'!$E$11</definedName>
    <definedName name="QB_ROW_86340" localSheetId="28" hidden="1">'Admin'!$E$19</definedName>
    <definedName name="QB_ROW_864340" localSheetId="20" hidden="1">'DAN-Pitts. Co. YIS'!$E$24</definedName>
    <definedName name="QB_ROW_864340" localSheetId="24" hidden="1">'DAN-Pitts. Co. YOS'!$E$25</definedName>
    <definedName name="QB_ROW_864340" localSheetId="25" hidden="1">'MHC YOS'!$E$21</definedName>
    <definedName name="QB_ROW_864340" localSheetId="21" hidden="1">'MV-HC YIS'!$E$13</definedName>
    <definedName name="QB_ROW_89340" localSheetId="28" hidden="1">'Admin'!$E$20</definedName>
    <definedName name="QB_ROW_900340" localSheetId="13" hidden="1">'Dan-Pitts. Co. Adult'!$E$11</definedName>
    <definedName name="QB_ROW_900340" localSheetId="3" hidden="1">'Dan-Pitts. Co. Dis Wkr'!$E$11</definedName>
    <definedName name="QB_ROW_9021" localSheetId="1" hidden="1">'Balance Sheet'!$C$15</definedName>
    <definedName name="QB_ROW_92240" localSheetId="28" hidden="1">'Admin'!$E$22</definedName>
    <definedName name="QB_ROW_9321" localSheetId="1" hidden="1">'Balance Sheet'!$C$70</definedName>
    <definedName name="QB_ROW_93340" localSheetId="28" hidden="1">'Admin'!$E$23</definedName>
    <definedName name="QB_ROW_94340" localSheetId="28" hidden="1">'Admin'!$E$24</definedName>
    <definedName name="QB_ROW_949340" localSheetId="20" hidden="1">'DAN-Pitts. Co. YIS'!$E$21</definedName>
    <definedName name="QB_ROW_949340" localSheetId="24" hidden="1">'DAN-Pitts. Co. YOS'!$E$22</definedName>
    <definedName name="QB_ROW_949340" localSheetId="25" hidden="1">'MHC YOS'!$E$20</definedName>
    <definedName name="QB_ROW_949340" localSheetId="21" hidden="1">'MV-HC YIS'!$E$12</definedName>
    <definedName name="QB_ROW_950340" localSheetId="20" hidden="1">'DAN-Pitts. Co. YIS'!$E$22</definedName>
    <definedName name="QB_ROW_950340" localSheetId="24" hidden="1">'DAN-Pitts. Co. YOS'!$E$23</definedName>
    <definedName name="QB_ROW_951340" localSheetId="20" hidden="1">'DAN-Pitts. Co. YIS'!$E$25</definedName>
    <definedName name="QB_ROW_951340" localSheetId="24" hidden="1">'DAN-Pitts. Co. YOS'!$E$26</definedName>
    <definedName name="QB_ROW_951340" localSheetId="25" hidden="1">'MHC YOS'!$E$22</definedName>
    <definedName name="QB_ROW_951340" localSheetId="22" hidden="1">'Pat YIS'!$E$11</definedName>
    <definedName name="QB_ROW_95340" localSheetId="28" hidden="1">'Admin'!$E$25</definedName>
    <definedName name="QB_ROW_95340" localSheetId="13" hidden="1">'Dan-Pitts. Co. Adult'!$E$12</definedName>
    <definedName name="QB_ROW_95340" localSheetId="3" hidden="1">'Dan-Pitts. Co. Dis Wkr'!$E$12</definedName>
    <definedName name="QB_ROW_95340" localSheetId="20" hidden="1">'DAN-Pitts. Co. YIS'!$E$13</definedName>
    <definedName name="QB_ROW_95340" localSheetId="24" hidden="1">'DAN-Pitts. Co. YOS'!$E$14</definedName>
    <definedName name="QB_ROW_95340" localSheetId="14" hidden="1">'MHC Adult'!$E$11</definedName>
    <definedName name="QB_ROW_95340" localSheetId="4" hidden="1">'MHC Dislocated'!$E$11</definedName>
    <definedName name="QB_ROW_95340" localSheetId="25" hidden="1">'MHC YOS'!$E$12</definedName>
    <definedName name="QB_ROW_95340" localSheetId="21" hidden="1">'MV-HC YIS'!$E$7</definedName>
    <definedName name="QB_ROW_96040" localSheetId="16" hidden="1">'Dan-PC AD BS'!$E$15</definedName>
    <definedName name="QB_ROW_96040" localSheetId="6" hidden="1">'Dan-PC DW BS'!$E$15</definedName>
    <definedName name="QB_ROW_96040" localSheetId="17" hidden="1">'M-HC AD BS'!$E$20</definedName>
    <definedName name="QB_ROW_96340" localSheetId="28" hidden="1">'Admin'!$E$26</definedName>
    <definedName name="QB_ROW_96340" localSheetId="16" hidden="1">'Dan-PC AD BS'!$E$19</definedName>
    <definedName name="QB_ROW_96340" localSheetId="6" hidden="1">'Dan-PC DW BS'!$E$19</definedName>
    <definedName name="QB_ROW_96340" localSheetId="13" hidden="1">'Dan-Pitts. Co. Adult'!$E$13</definedName>
    <definedName name="QB_ROW_96340" localSheetId="3" hidden="1">'Dan-Pitts. Co. Dis Wkr'!$E$13</definedName>
    <definedName name="QB_ROW_96340" localSheetId="20" hidden="1">'DAN-Pitts. Co. YIS'!$E$14</definedName>
    <definedName name="QB_ROW_96340" localSheetId="24" hidden="1">'DAN-Pitts. Co. YOS'!$E$15</definedName>
    <definedName name="QB_ROW_96340" localSheetId="17" hidden="1">'M-HC AD BS'!$E$24</definedName>
    <definedName name="QB_ROW_96340" localSheetId="14" hidden="1">'MHC Adult'!$E$12</definedName>
    <definedName name="QB_ROW_96340" localSheetId="4" hidden="1">'MHC Dislocated'!$E$12</definedName>
    <definedName name="QB_ROW_96340" localSheetId="25" hidden="1">'MHC YOS'!$E$13</definedName>
    <definedName name="QB_ROW_96340" localSheetId="15" hidden="1">'Pat Adult'!$E$10</definedName>
    <definedName name="QB_ROW_96340" localSheetId="22" hidden="1">'Pat YIS'!$E$9</definedName>
    <definedName name="QB_ROW_96340" localSheetId="26" hidden="1">'Pat YOS'!$E$7</definedName>
    <definedName name="QB_ROW_97340" localSheetId="28" hidden="1">'Admin'!$E$27</definedName>
    <definedName name="QB_ROW_98040" localSheetId="7" hidden="1">'M-HC DW BS'!$E$15</definedName>
    <definedName name="QB_ROW_98340" localSheetId="28" hidden="1">'Admin'!$E$28</definedName>
    <definedName name="QB_ROW_98340" localSheetId="13" hidden="1">'Dan-Pitts. Co. Adult'!$E$14</definedName>
    <definedName name="QB_ROW_98340" localSheetId="3" hidden="1">'Dan-Pitts. Co. Dis Wkr'!$E$14</definedName>
    <definedName name="QB_ROW_98340" localSheetId="20" hidden="1">'DAN-Pitts. Co. YIS'!$E$15</definedName>
    <definedName name="QB_ROW_98340" localSheetId="24" hidden="1">'DAN-Pitts. Co. YOS'!$E$16</definedName>
    <definedName name="QB_ROW_98340" localSheetId="14" hidden="1">'MHC Adult'!$E$13</definedName>
    <definedName name="QB_ROW_98340" localSheetId="4" hidden="1">'MHC Dislocated'!$E$13</definedName>
    <definedName name="QB_ROW_98340" localSheetId="7" hidden="1">'M-HC DW BS'!$E$19</definedName>
    <definedName name="QB_ROW_98340" localSheetId="25" hidden="1">'MHC YOS'!$E$14</definedName>
    <definedName name="QB_ROW_98340" localSheetId="21" hidden="1">'MV-HC YIS'!$E$8</definedName>
    <definedName name="QB_ROW_98340" localSheetId="15" hidden="1">'Pat Adult'!$E$11</definedName>
    <definedName name="QB_ROW_98340" localSheetId="5" hidden="1">'Pat Dis Wkr'!$E$10</definedName>
    <definedName name="QB_ROW_98340" localSheetId="22" hidden="1">'Pat YIS'!$E$10</definedName>
    <definedName name="QB_ROW_98340" localSheetId="26" hidden="1">'Pat YOS'!$E$8</definedName>
    <definedName name="QB_ROW_99240" localSheetId="28" hidden="1">'Admin'!$E$30</definedName>
    <definedName name="QBCANSUPPORTUPDATE" localSheetId="28">TRUE</definedName>
    <definedName name="QBCANSUPPORTUPDATE" localSheetId="1">TRUE</definedName>
    <definedName name="QBCANSUPPORTUPDATE" localSheetId="16">TRUE</definedName>
    <definedName name="QBCANSUPPORTUPDATE" localSheetId="6">TRUE</definedName>
    <definedName name="QBCANSUPPORTUPDATE" localSheetId="13">TRUE</definedName>
    <definedName name="QBCANSUPPORTUPDATE" localSheetId="3">TRUE</definedName>
    <definedName name="QBCANSUPPORTUPDATE" localSheetId="10">TRUE</definedName>
    <definedName name="QBCANSUPPORTUPDATE" localSheetId="20">TRUE</definedName>
    <definedName name="QBCANSUPPORTUPDATE" localSheetId="24">TRUE</definedName>
    <definedName name="QBCANSUPPORTUPDATE" localSheetId="29">TRUE</definedName>
    <definedName name="QBCANSUPPORTUPDATE" localSheetId="17">TRUE</definedName>
    <definedName name="QBCANSUPPORTUPDATE" localSheetId="14">TRUE</definedName>
    <definedName name="QBCANSUPPORTUPDATE" localSheetId="4">TRUE</definedName>
    <definedName name="QBCANSUPPORTUPDATE" localSheetId="7">TRUE</definedName>
    <definedName name="QBCANSUPPORTUPDATE" localSheetId="11">TRUE</definedName>
    <definedName name="QBCANSUPPORTUPDATE" localSheetId="25">TRUE</definedName>
    <definedName name="QBCANSUPPORTUPDATE" localSheetId="21">TRUE</definedName>
    <definedName name="QBCANSUPPORTUPDATE" localSheetId="15">TRUE</definedName>
    <definedName name="QBCANSUPPORTUPDATE" localSheetId="5">TRUE</definedName>
    <definedName name="QBCANSUPPORTUPDATE" localSheetId="22">TRUE</definedName>
    <definedName name="QBCANSUPPORTUPDATE" localSheetId="26">TRUE</definedName>
    <definedName name="QBCANSUPPORTUPDATE" localSheetId="18">TRUE</definedName>
    <definedName name="QBCANSUPPORTUPDATE" localSheetId="8">TRUE</definedName>
    <definedName name="QBCANSUPPORTUPDATE" localSheetId="12">TRUE</definedName>
    <definedName name="QBCANSUPPORTUPDATE" localSheetId="19">TRUE</definedName>
    <definedName name="QBCANSUPPORTUPDATE" localSheetId="9">TRUE</definedName>
    <definedName name="QBCANSUPPORTUPDATE" localSheetId="23">TRUE</definedName>
    <definedName name="QBCANSUPPORTUPDATE" localSheetId="27">TRUE</definedName>
    <definedName name="QBCOMPANYFILENAME" localSheetId="28">"C:\Documents and Settings\All Users\Documents\Intuit\QuickBooks\Company Files\West Piedmont Workforce Investment Board.QBW"</definedName>
    <definedName name="QBCOMPANYFILENAME" localSheetId="1">"C:\Documents and Settings\All Users\Documents\Intuit\QuickBooks\Company Files\West Piedmont Workforce Investment Board.QBW"</definedName>
    <definedName name="QBCOMPANYFILENAME" localSheetId="16">"C:\Documents and Settings\All Users\Documents\Intuit\QuickBooks\Company Files\West Piedmont Workforce Investment Board.QBW"</definedName>
    <definedName name="QBCOMPANYFILENAME" localSheetId="6">"C:\Documents and Settings\All Users\Documents\Intuit\QuickBooks\Company Files\West Piedmont Workforce Investment Board.QBW"</definedName>
    <definedName name="QBCOMPANYFILENAME" localSheetId="13">"C:\Documents and Settings\All Users\Documents\Intuit\QuickBooks\Company Files\West Piedmont Workforce Investment Board.QBW"</definedName>
    <definedName name="QBCOMPANYFILENAME" localSheetId="3">"C:\Documents and Settings\All Users\Documents\Intuit\QuickBooks\Company Files\West Piedmont Workforce Investment Board.QBW"</definedName>
    <definedName name="QBCOMPANYFILENAME" localSheetId="10">"C:\Documents and Settings\All Users\Documents\Intuit\QuickBooks\Company Files\West Piedmont Workforce Investment Board.QBW"</definedName>
    <definedName name="QBCOMPANYFILENAME" localSheetId="20">"C:\Documents and Settings\All Users\Documents\Intuit\QuickBooks\Company Files\West Piedmont Workforce Investment Board.QBW"</definedName>
    <definedName name="QBCOMPANYFILENAME" localSheetId="24">"C:\Documents and Settings\All Users\Documents\Intuit\QuickBooks\Company Files\West Piedmont Workforce Investment Board.QBW"</definedName>
    <definedName name="QBCOMPANYFILENAME" localSheetId="29">"C:\Documents and Settings\All Users\Documents\Intuit\QuickBooks\Company Files\West Piedmont Workforce Investment Board.QBW"</definedName>
    <definedName name="QBCOMPANYFILENAME" localSheetId="17">"C:\Documents and Settings\All Users\Documents\Intuit\QuickBooks\Company Files\West Piedmont Workforce Investment Board.QBW"</definedName>
    <definedName name="QBCOMPANYFILENAME" localSheetId="14">"C:\Documents and Settings\All Users\Documents\Intuit\QuickBooks\Company Files\West Piedmont Workforce Investment Board.QBW"</definedName>
    <definedName name="QBCOMPANYFILENAME" localSheetId="4">"C:\Documents and Settings\All Users\Documents\Intuit\QuickBooks\Company Files\West Piedmont Workforce Investment Board.QBW"</definedName>
    <definedName name="QBCOMPANYFILENAME" localSheetId="7">"C:\Documents and Settings\All Users\Documents\Intuit\QuickBooks\Company Files\West Piedmont Workforce Investment Board.QBW"</definedName>
    <definedName name="QBCOMPANYFILENAME" localSheetId="11">"C:\Documents and Settings\All Users\Documents\Intuit\QuickBooks\Company Files\West Piedmont Workforce Investment Board.QBW"</definedName>
    <definedName name="QBCOMPANYFILENAME" localSheetId="25">"C:\Documents and Settings\All Users\Documents\Intuit\QuickBooks\Company Files\West Piedmont Workforce Investment Board.QBW"</definedName>
    <definedName name="QBCOMPANYFILENAME" localSheetId="21">"C:\Documents and Settings\All Users\Documents\Intuit\QuickBooks\Company Files\West Piedmont Workforce Investment Board.QBW"</definedName>
    <definedName name="QBCOMPANYFILENAME" localSheetId="15">"C:\Documents and Settings\All Users\Documents\Intuit\QuickBooks\Company Files\West Piedmont Workforce Investment Board.QBW"</definedName>
    <definedName name="QBCOMPANYFILENAME" localSheetId="5">"C:\Documents and Settings\All Users\Documents\Intuit\QuickBooks\Company Files\West Piedmont Workforce Investment Board.QBW"</definedName>
    <definedName name="QBCOMPANYFILENAME" localSheetId="22">"C:\Documents and Settings\All Users\Documents\Intuit\QuickBooks\Company Files\West Piedmont Workforce Investment Board.QBW"</definedName>
    <definedName name="QBCOMPANYFILENAME" localSheetId="26">"C:\Documents and Settings\All Users\Documents\Intuit\QuickBooks\Company Files\West Piedmont Workforce Investment Board.QBW"</definedName>
    <definedName name="QBCOMPANYFILENAME" localSheetId="18">"C:\Documents and Settings\All Users\Documents\Intuit\QuickBooks\Company Files\West Piedmont Workforce Investment Board.QBW"</definedName>
    <definedName name="QBCOMPANYFILENAME" localSheetId="8">"C:\Documents and Settings\All Users\Documents\Intuit\QuickBooks\Company Files\West Piedmont Workforce Investment Board.QBW"</definedName>
    <definedName name="QBCOMPANYFILENAME" localSheetId="12">"C:\Documents and Settings\All Users\Documents\Intuit\QuickBooks\Company Files\West Piedmont Workforce Investment Board.QBW"</definedName>
    <definedName name="QBCOMPANYFILENAME" localSheetId="19">"C:\Documents and Settings\All Users\Documents\Intuit\QuickBooks\Company Files\West Piedmont Workforce Investment Board.QBW"</definedName>
    <definedName name="QBCOMPANYFILENAME" localSheetId="9">"C:\Documents and Settings\All Users\Documents\Intuit\QuickBooks\Company Files\West Piedmont Workforce Investment Board.QBW"</definedName>
    <definedName name="QBCOMPANYFILENAME" localSheetId="23">"C:\Documents and Settings\All Users\Documents\Intuit\QuickBooks\Company Files\West Piedmont Workforce Investment Board.QBW"</definedName>
    <definedName name="QBCOMPANYFILENAME" localSheetId="27">"C:\Documents and Settings\All Users\Documents\Intuit\QuickBooks\Company Files\West Piedmont Workforce Investment Board.QBW"</definedName>
    <definedName name="QBENDDATE" localSheetId="28">20130831</definedName>
    <definedName name="QBENDDATE" localSheetId="1">20130831</definedName>
    <definedName name="QBENDDATE" localSheetId="16">20130831</definedName>
    <definedName name="QBENDDATE" localSheetId="6">20130831</definedName>
    <definedName name="QBENDDATE" localSheetId="13">20130831</definedName>
    <definedName name="QBENDDATE" localSheetId="3">20130831</definedName>
    <definedName name="QBENDDATE" localSheetId="10">20130831</definedName>
    <definedName name="QBENDDATE" localSheetId="20">20130831</definedName>
    <definedName name="QBENDDATE" localSheetId="24">20130831</definedName>
    <definedName name="QBENDDATE" localSheetId="29">20130831</definedName>
    <definedName name="QBENDDATE" localSheetId="17">20130831</definedName>
    <definedName name="QBENDDATE" localSheetId="14">20130831</definedName>
    <definedName name="QBENDDATE" localSheetId="4">20130831</definedName>
    <definedName name="QBENDDATE" localSheetId="7">20130831</definedName>
    <definedName name="QBENDDATE" localSheetId="11">20130831</definedName>
    <definedName name="QBENDDATE" localSheetId="25">20130831</definedName>
    <definedName name="QBENDDATE" localSheetId="21">20130831</definedName>
    <definedName name="QBENDDATE" localSheetId="15">20130831</definedName>
    <definedName name="QBENDDATE" localSheetId="5">20130831</definedName>
    <definedName name="QBENDDATE" localSheetId="22">20130831</definedName>
    <definedName name="QBENDDATE" localSheetId="26">20130831</definedName>
    <definedName name="QBENDDATE" localSheetId="18">20130831</definedName>
    <definedName name="QBENDDATE" localSheetId="8">20130831</definedName>
    <definedName name="QBENDDATE" localSheetId="12">20130831</definedName>
    <definedName name="QBENDDATE" localSheetId="19">20130831</definedName>
    <definedName name="QBENDDATE" localSheetId="9">20130831</definedName>
    <definedName name="QBENDDATE" localSheetId="23">20130831</definedName>
    <definedName name="QBENDDATE" localSheetId="27">20130831</definedName>
    <definedName name="QBHEADERSONSCREEN" localSheetId="28">FALSE</definedName>
    <definedName name="QBHEADERSONSCREEN" localSheetId="1">FALSE</definedName>
    <definedName name="QBHEADERSONSCREEN" localSheetId="16">FALSE</definedName>
    <definedName name="QBHEADERSONSCREEN" localSheetId="6">FALSE</definedName>
    <definedName name="QBHEADERSONSCREEN" localSheetId="13">FALSE</definedName>
    <definedName name="QBHEADERSONSCREEN" localSheetId="3">FALSE</definedName>
    <definedName name="QBHEADERSONSCREEN" localSheetId="10">FALSE</definedName>
    <definedName name="QBHEADERSONSCREEN" localSheetId="20">FALSE</definedName>
    <definedName name="QBHEADERSONSCREEN" localSheetId="24">FALSE</definedName>
    <definedName name="QBHEADERSONSCREEN" localSheetId="29">FALSE</definedName>
    <definedName name="QBHEADERSONSCREEN" localSheetId="17">FALSE</definedName>
    <definedName name="QBHEADERSONSCREEN" localSheetId="14">FALSE</definedName>
    <definedName name="QBHEADERSONSCREEN" localSheetId="4">FALSE</definedName>
    <definedName name="QBHEADERSONSCREEN" localSheetId="7">FALSE</definedName>
    <definedName name="QBHEADERSONSCREEN" localSheetId="11">FALSE</definedName>
    <definedName name="QBHEADERSONSCREEN" localSheetId="25">FALSE</definedName>
    <definedName name="QBHEADERSONSCREEN" localSheetId="21">FALSE</definedName>
    <definedName name="QBHEADERSONSCREEN" localSheetId="15">FALSE</definedName>
    <definedName name="QBHEADERSONSCREEN" localSheetId="5">FALSE</definedName>
    <definedName name="QBHEADERSONSCREEN" localSheetId="22">FALSE</definedName>
    <definedName name="QBHEADERSONSCREEN" localSheetId="26">FALSE</definedName>
    <definedName name="QBHEADERSONSCREEN" localSheetId="18">FALSE</definedName>
    <definedName name="QBHEADERSONSCREEN" localSheetId="8">FALSE</definedName>
    <definedName name="QBHEADERSONSCREEN" localSheetId="12">FALSE</definedName>
    <definedName name="QBHEADERSONSCREEN" localSheetId="19">FALSE</definedName>
    <definedName name="QBHEADERSONSCREEN" localSheetId="9">FALSE</definedName>
    <definedName name="QBHEADERSONSCREEN" localSheetId="23">FALSE</definedName>
    <definedName name="QBHEADERSONSCREEN" localSheetId="27">FALSE</definedName>
    <definedName name="QBMETADATASIZE" localSheetId="28">6078</definedName>
    <definedName name="QBMETADATASIZE" localSheetId="1">5802</definedName>
    <definedName name="QBMETADATASIZE" localSheetId="16">5818</definedName>
    <definedName name="QBMETADATASIZE" localSheetId="6">5814</definedName>
    <definedName name="QBMETADATASIZE" localSheetId="13">5878</definedName>
    <definedName name="QBMETADATASIZE" localSheetId="3">5878</definedName>
    <definedName name="QBMETADATASIZE" localSheetId="10">5830</definedName>
    <definedName name="QBMETADATASIZE" localSheetId="20">5906</definedName>
    <definedName name="QBMETADATASIZE" localSheetId="24">5910</definedName>
    <definedName name="QBMETADATASIZE" localSheetId="29">5822</definedName>
    <definedName name="QBMETADATASIZE" localSheetId="17">5818</definedName>
    <definedName name="QBMETADATASIZE" localSheetId="14">6022</definedName>
    <definedName name="QBMETADATASIZE" localSheetId="4">6006</definedName>
    <definedName name="QBMETADATASIZE" localSheetId="7">5814</definedName>
    <definedName name="QBMETADATASIZE" localSheetId="11">5834</definedName>
    <definedName name="QBMETADATASIZE" localSheetId="25">5886</definedName>
    <definedName name="QBMETADATASIZE" localSheetId="21">5842</definedName>
    <definedName name="QBMETADATASIZE" localSheetId="15">5994</definedName>
    <definedName name="QBMETADATASIZE" localSheetId="5">5998</definedName>
    <definedName name="QBMETADATASIZE" localSheetId="22">5966</definedName>
    <definedName name="QBMETADATASIZE" localSheetId="26">5890</definedName>
    <definedName name="QBMETADATASIZE" localSheetId="18">5810</definedName>
    <definedName name="QBMETADATASIZE" localSheetId="8">5810</definedName>
    <definedName name="QBMETADATASIZE" localSheetId="12">5814</definedName>
    <definedName name="QBMETADATASIZE" localSheetId="19">5842</definedName>
    <definedName name="QBMETADATASIZE" localSheetId="9">5818</definedName>
    <definedName name="QBMETADATASIZE" localSheetId="23">5818</definedName>
    <definedName name="QBMETADATASIZE" localSheetId="27">5814</definedName>
    <definedName name="QBPRESERVECOLOR" localSheetId="28">TRUE</definedName>
    <definedName name="QBPRESERVECOLOR" localSheetId="1">TRUE</definedName>
    <definedName name="QBPRESERVECOLOR" localSheetId="16">TRUE</definedName>
    <definedName name="QBPRESERVECOLOR" localSheetId="6">TRUE</definedName>
    <definedName name="QBPRESERVECOLOR" localSheetId="13">TRUE</definedName>
    <definedName name="QBPRESERVECOLOR" localSheetId="3">TRUE</definedName>
    <definedName name="QBPRESERVECOLOR" localSheetId="10">TRUE</definedName>
    <definedName name="QBPRESERVECOLOR" localSheetId="20">TRUE</definedName>
    <definedName name="QBPRESERVECOLOR" localSheetId="24">TRUE</definedName>
    <definedName name="QBPRESERVECOLOR" localSheetId="29">TRUE</definedName>
    <definedName name="QBPRESERVECOLOR" localSheetId="17">TRUE</definedName>
    <definedName name="QBPRESERVECOLOR" localSheetId="14">TRUE</definedName>
    <definedName name="QBPRESERVECOLOR" localSheetId="4">TRUE</definedName>
    <definedName name="QBPRESERVECOLOR" localSheetId="7">TRUE</definedName>
    <definedName name="QBPRESERVECOLOR" localSheetId="11">TRUE</definedName>
    <definedName name="QBPRESERVECOLOR" localSheetId="25">TRUE</definedName>
    <definedName name="QBPRESERVECOLOR" localSheetId="21">TRUE</definedName>
    <definedName name="QBPRESERVECOLOR" localSheetId="15">TRUE</definedName>
    <definedName name="QBPRESERVECOLOR" localSheetId="5">TRUE</definedName>
    <definedName name="QBPRESERVECOLOR" localSheetId="22">TRUE</definedName>
    <definedName name="QBPRESERVECOLOR" localSheetId="26">TRUE</definedName>
    <definedName name="QBPRESERVECOLOR" localSheetId="18">TRUE</definedName>
    <definedName name="QBPRESERVECOLOR" localSheetId="8">TRUE</definedName>
    <definedName name="QBPRESERVECOLOR" localSheetId="12">TRUE</definedName>
    <definedName name="QBPRESERVECOLOR" localSheetId="19">TRUE</definedName>
    <definedName name="QBPRESERVECOLOR" localSheetId="9">TRUE</definedName>
    <definedName name="QBPRESERVECOLOR" localSheetId="23">TRUE</definedName>
    <definedName name="QBPRESERVECOLOR" localSheetId="27">TRUE</definedName>
    <definedName name="QBPRESERVEFONT" localSheetId="28">TRUE</definedName>
    <definedName name="QBPRESERVEFONT" localSheetId="1">TRUE</definedName>
    <definedName name="QBPRESERVEFONT" localSheetId="16">TRUE</definedName>
    <definedName name="QBPRESERVEFONT" localSheetId="6">TRUE</definedName>
    <definedName name="QBPRESERVEFONT" localSheetId="13">TRUE</definedName>
    <definedName name="QBPRESERVEFONT" localSheetId="3">TRUE</definedName>
    <definedName name="QBPRESERVEFONT" localSheetId="10">TRUE</definedName>
    <definedName name="QBPRESERVEFONT" localSheetId="20">TRUE</definedName>
    <definedName name="QBPRESERVEFONT" localSheetId="24">TRUE</definedName>
    <definedName name="QBPRESERVEFONT" localSheetId="29">TRUE</definedName>
    <definedName name="QBPRESERVEFONT" localSheetId="17">TRUE</definedName>
    <definedName name="QBPRESERVEFONT" localSheetId="14">TRUE</definedName>
    <definedName name="QBPRESERVEFONT" localSheetId="4">TRUE</definedName>
    <definedName name="QBPRESERVEFONT" localSheetId="7">TRUE</definedName>
    <definedName name="QBPRESERVEFONT" localSheetId="11">TRUE</definedName>
    <definedName name="QBPRESERVEFONT" localSheetId="25">TRUE</definedName>
    <definedName name="QBPRESERVEFONT" localSheetId="21">TRUE</definedName>
    <definedName name="QBPRESERVEFONT" localSheetId="15">TRUE</definedName>
    <definedName name="QBPRESERVEFONT" localSheetId="5">TRUE</definedName>
    <definedName name="QBPRESERVEFONT" localSheetId="22">TRUE</definedName>
    <definedName name="QBPRESERVEFONT" localSheetId="26">TRUE</definedName>
    <definedName name="QBPRESERVEFONT" localSheetId="18">TRUE</definedName>
    <definedName name="QBPRESERVEFONT" localSheetId="8">TRUE</definedName>
    <definedName name="QBPRESERVEFONT" localSheetId="12">TRUE</definedName>
    <definedName name="QBPRESERVEFONT" localSheetId="19">TRUE</definedName>
    <definedName name="QBPRESERVEFONT" localSheetId="9">TRUE</definedName>
    <definedName name="QBPRESERVEFONT" localSheetId="23">TRUE</definedName>
    <definedName name="QBPRESERVEFONT" localSheetId="27">TRUE</definedName>
    <definedName name="QBPRESERVEROWHEIGHT" localSheetId="28">TRUE</definedName>
    <definedName name="QBPRESERVEROWHEIGHT" localSheetId="1">TRUE</definedName>
    <definedName name="QBPRESERVEROWHEIGHT" localSheetId="16">TRUE</definedName>
    <definedName name="QBPRESERVEROWHEIGHT" localSheetId="6">TRUE</definedName>
    <definedName name="QBPRESERVEROWHEIGHT" localSheetId="13">TRUE</definedName>
    <definedName name="QBPRESERVEROWHEIGHT" localSheetId="3">TRUE</definedName>
    <definedName name="QBPRESERVEROWHEIGHT" localSheetId="10">TRUE</definedName>
    <definedName name="QBPRESERVEROWHEIGHT" localSheetId="20">TRUE</definedName>
    <definedName name="QBPRESERVEROWHEIGHT" localSheetId="24">TRUE</definedName>
    <definedName name="QBPRESERVEROWHEIGHT" localSheetId="29">TRUE</definedName>
    <definedName name="QBPRESERVEROWHEIGHT" localSheetId="17">TRUE</definedName>
    <definedName name="QBPRESERVEROWHEIGHT" localSheetId="14">TRUE</definedName>
    <definedName name="QBPRESERVEROWHEIGHT" localSheetId="4">TRUE</definedName>
    <definedName name="QBPRESERVEROWHEIGHT" localSheetId="7">TRUE</definedName>
    <definedName name="QBPRESERVEROWHEIGHT" localSheetId="11">TRUE</definedName>
    <definedName name="QBPRESERVEROWHEIGHT" localSheetId="25">TRUE</definedName>
    <definedName name="QBPRESERVEROWHEIGHT" localSheetId="21">TRUE</definedName>
    <definedName name="QBPRESERVEROWHEIGHT" localSheetId="15">TRUE</definedName>
    <definedName name="QBPRESERVEROWHEIGHT" localSheetId="5">TRUE</definedName>
    <definedName name="QBPRESERVEROWHEIGHT" localSheetId="22">TRUE</definedName>
    <definedName name="QBPRESERVEROWHEIGHT" localSheetId="26">TRUE</definedName>
    <definedName name="QBPRESERVEROWHEIGHT" localSheetId="18">TRUE</definedName>
    <definedName name="QBPRESERVEROWHEIGHT" localSheetId="8">TRUE</definedName>
    <definedName name="QBPRESERVEROWHEIGHT" localSheetId="12">TRUE</definedName>
    <definedName name="QBPRESERVEROWHEIGHT" localSheetId="19">TRUE</definedName>
    <definedName name="QBPRESERVEROWHEIGHT" localSheetId="9">TRUE</definedName>
    <definedName name="QBPRESERVEROWHEIGHT" localSheetId="23">TRUE</definedName>
    <definedName name="QBPRESERVEROWHEIGHT" localSheetId="27">TRUE</definedName>
    <definedName name="QBPRESERVESPACE" localSheetId="28">TRUE</definedName>
    <definedName name="QBPRESERVESPACE" localSheetId="1">TRUE</definedName>
    <definedName name="QBPRESERVESPACE" localSheetId="16">TRUE</definedName>
    <definedName name="QBPRESERVESPACE" localSheetId="6">TRUE</definedName>
    <definedName name="QBPRESERVESPACE" localSheetId="13">TRUE</definedName>
    <definedName name="QBPRESERVESPACE" localSheetId="3">TRUE</definedName>
    <definedName name="QBPRESERVESPACE" localSheetId="10">TRUE</definedName>
    <definedName name="QBPRESERVESPACE" localSheetId="20">TRUE</definedName>
    <definedName name="QBPRESERVESPACE" localSheetId="24">TRUE</definedName>
    <definedName name="QBPRESERVESPACE" localSheetId="29">TRUE</definedName>
    <definedName name="QBPRESERVESPACE" localSheetId="17">TRUE</definedName>
    <definedName name="QBPRESERVESPACE" localSheetId="14">TRUE</definedName>
    <definedName name="QBPRESERVESPACE" localSheetId="4">TRUE</definedName>
    <definedName name="QBPRESERVESPACE" localSheetId="7">TRUE</definedName>
    <definedName name="QBPRESERVESPACE" localSheetId="11">TRUE</definedName>
    <definedName name="QBPRESERVESPACE" localSheetId="25">TRUE</definedName>
    <definedName name="QBPRESERVESPACE" localSheetId="21">TRUE</definedName>
    <definedName name="QBPRESERVESPACE" localSheetId="15">TRUE</definedName>
    <definedName name="QBPRESERVESPACE" localSheetId="5">TRUE</definedName>
    <definedName name="QBPRESERVESPACE" localSheetId="22">TRUE</definedName>
    <definedName name="QBPRESERVESPACE" localSheetId="26">TRUE</definedName>
    <definedName name="QBPRESERVESPACE" localSheetId="18">TRUE</definedName>
    <definedName name="QBPRESERVESPACE" localSheetId="8">TRUE</definedName>
    <definedName name="QBPRESERVESPACE" localSheetId="12">TRUE</definedName>
    <definedName name="QBPRESERVESPACE" localSheetId="19">TRUE</definedName>
    <definedName name="QBPRESERVESPACE" localSheetId="9">TRUE</definedName>
    <definedName name="QBPRESERVESPACE" localSheetId="23">TRUE</definedName>
    <definedName name="QBPRESERVESPACE" localSheetId="27">TRUE</definedName>
    <definedName name="QBREPORTCOLAXIS" localSheetId="28">0</definedName>
    <definedName name="QBREPORTCOLAXIS" localSheetId="1">0</definedName>
    <definedName name="QBREPORTCOLAXIS" localSheetId="16">0</definedName>
    <definedName name="QBREPORTCOLAXIS" localSheetId="6">0</definedName>
    <definedName name="QBREPORTCOLAXIS" localSheetId="13">8</definedName>
    <definedName name="QBREPORTCOLAXIS" localSheetId="3">8</definedName>
    <definedName name="QBREPORTCOLAXIS" localSheetId="10">0</definedName>
    <definedName name="QBREPORTCOLAXIS" localSheetId="20">8</definedName>
    <definedName name="QBREPORTCOLAXIS" localSheetId="24">8</definedName>
    <definedName name="QBREPORTCOLAXIS" localSheetId="29">8</definedName>
    <definedName name="QBREPORTCOLAXIS" localSheetId="17">0</definedName>
    <definedName name="QBREPORTCOLAXIS" localSheetId="14">0</definedName>
    <definedName name="QBREPORTCOLAXIS" localSheetId="4">8</definedName>
    <definedName name="QBREPORTCOLAXIS" localSheetId="7">0</definedName>
    <definedName name="QBREPORTCOLAXIS" localSheetId="11">0</definedName>
    <definedName name="QBREPORTCOLAXIS" localSheetId="25">8</definedName>
    <definedName name="QBREPORTCOLAXIS" localSheetId="21">8</definedName>
    <definedName name="QBREPORTCOLAXIS" localSheetId="15">8</definedName>
    <definedName name="QBREPORTCOLAXIS" localSheetId="5">8</definedName>
    <definedName name="QBREPORTCOLAXIS" localSheetId="22">0</definedName>
    <definedName name="QBREPORTCOLAXIS" localSheetId="26">8</definedName>
    <definedName name="QBREPORTCOLAXIS" localSheetId="18">0</definedName>
    <definedName name="QBREPORTCOLAXIS" localSheetId="8">0</definedName>
    <definedName name="QBREPORTCOLAXIS" localSheetId="12">0</definedName>
    <definedName name="QBREPORTCOLAXIS" localSheetId="19">0</definedName>
    <definedName name="QBREPORTCOLAXIS" localSheetId="9">0</definedName>
    <definedName name="QBREPORTCOLAXIS" localSheetId="23">0</definedName>
    <definedName name="QBREPORTCOLAXIS" localSheetId="27">0</definedName>
    <definedName name="QBREPORTCOMPANYID" localSheetId="28">"436d852016704209bc3d4d29d8302a5d"</definedName>
    <definedName name="QBREPORTCOMPANYID" localSheetId="1">"436d852016704209bc3d4d29d8302a5d"</definedName>
    <definedName name="QBREPORTCOMPANYID" localSheetId="16">"436d852016704209bc3d4d29d8302a5d"</definedName>
    <definedName name="QBREPORTCOMPANYID" localSheetId="6">"436d852016704209bc3d4d29d8302a5d"</definedName>
    <definedName name="QBREPORTCOMPANYID" localSheetId="13">"436d852016704209bc3d4d29d8302a5d"</definedName>
    <definedName name="QBREPORTCOMPANYID" localSheetId="3">"436d852016704209bc3d4d29d8302a5d"</definedName>
    <definedName name="QBREPORTCOMPANYID" localSheetId="10">"436d852016704209bc3d4d29d8302a5d"</definedName>
    <definedName name="QBREPORTCOMPANYID" localSheetId="20">"436d852016704209bc3d4d29d8302a5d"</definedName>
    <definedName name="QBREPORTCOMPANYID" localSheetId="24">"436d852016704209bc3d4d29d8302a5d"</definedName>
    <definedName name="QBREPORTCOMPANYID" localSheetId="29">"436d852016704209bc3d4d29d8302a5d"</definedName>
    <definedName name="QBREPORTCOMPANYID" localSheetId="17">"436d852016704209bc3d4d29d8302a5d"</definedName>
    <definedName name="QBREPORTCOMPANYID" localSheetId="14">"436d852016704209bc3d4d29d8302a5d"</definedName>
    <definedName name="QBREPORTCOMPANYID" localSheetId="4">"436d852016704209bc3d4d29d8302a5d"</definedName>
    <definedName name="QBREPORTCOMPANYID" localSheetId="7">"436d852016704209bc3d4d29d8302a5d"</definedName>
    <definedName name="QBREPORTCOMPANYID" localSheetId="11">"436d852016704209bc3d4d29d8302a5d"</definedName>
    <definedName name="QBREPORTCOMPANYID" localSheetId="25">"436d852016704209bc3d4d29d8302a5d"</definedName>
    <definedName name="QBREPORTCOMPANYID" localSheetId="21">"436d852016704209bc3d4d29d8302a5d"</definedName>
    <definedName name="QBREPORTCOMPANYID" localSheetId="15">"436d852016704209bc3d4d29d8302a5d"</definedName>
    <definedName name="QBREPORTCOMPANYID" localSheetId="5">"436d852016704209bc3d4d29d8302a5d"</definedName>
    <definedName name="QBREPORTCOMPANYID" localSheetId="22">"436d852016704209bc3d4d29d8302a5d"</definedName>
    <definedName name="QBREPORTCOMPANYID" localSheetId="26">"436d852016704209bc3d4d29d8302a5d"</definedName>
    <definedName name="QBREPORTCOMPANYID" localSheetId="18">"436d852016704209bc3d4d29d8302a5d"</definedName>
    <definedName name="QBREPORTCOMPANYID" localSheetId="8">"436d852016704209bc3d4d29d8302a5d"</definedName>
    <definedName name="QBREPORTCOMPANYID" localSheetId="12">"436d852016704209bc3d4d29d8302a5d"</definedName>
    <definedName name="QBREPORTCOMPANYID" localSheetId="19">"436d852016704209bc3d4d29d8302a5d"</definedName>
    <definedName name="QBREPORTCOMPANYID" localSheetId="9">"436d852016704209bc3d4d29d8302a5d"</definedName>
    <definedName name="QBREPORTCOMPANYID" localSheetId="23">"436d852016704209bc3d4d29d8302a5d"</definedName>
    <definedName name="QBREPORTCOMPANYID" localSheetId="27">"436d852016704209bc3d4d29d8302a5d"</definedName>
    <definedName name="QBREPORTCOMPARECOL_ANNUALBUDGET" localSheetId="28">TRUE</definedName>
    <definedName name="QBREPORTCOMPARECOL_ANNUALBUDGET" localSheetId="1">FALSE</definedName>
    <definedName name="QBREPORTCOMPARECOL_ANNUALBUDGET" localSheetId="16">TRUE</definedName>
    <definedName name="QBREPORTCOMPARECOL_ANNUALBUDGET" localSheetId="6">TRUE</definedName>
    <definedName name="QBREPORTCOMPARECOL_ANNUALBUDGET" localSheetId="13">TRUE</definedName>
    <definedName name="QBREPORTCOMPARECOL_ANNUALBUDGET" localSheetId="3">TRUE</definedName>
    <definedName name="QBREPORTCOMPARECOL_ANNUALBUDGET" localSheetId="10">TRUE</definedName>
    <definedName name="QBREPORTCOMPARECOL_ANNUALBUDGET" localSheetId="20">TRUE</definedName>
    <definedName name="QBREPORTCOMPARECOL_ANNUALBUDGET" localSheetId="24">TRUE</definedName>
    <definedName name="QBREPORTCOMPARECOL_ANNUALBUDGET" localSheetId="29">TRUE</definedName>
    <definedName name="QBREPORTCOMPARECOL_ANNUALBUDGET" localSheetId="17">TRUE</definedName>
    <definedName name="QBREPORTCOMPARECOL_ANNUALBUDGET" localSheetId="14">TRUE</definedName>
    <definedName name="QBREPORTCOMPARECOL_ANNUALBUDGET" localSheetId="4">TRUE</definedName>
    <definedName name="QBREPORTCOMPARECOL_ANNUALBUDGET" localSheetId="7">TRUE</definedName>
    <definedName name="QBREPORTCOMPARECOL_ANNUALBUDGET" localSheetId="11">TRUE</definedName>
    <definedName name="QBREPORTCOMPARECOL_ANNUALBUDGET" localSheetId="25">TRUE</definedName>
    <definedName name="QBREPORTCOMPARECOL_ANNUALBUDGET" localSheetId="21">TRUE</definedName>
    <definedName name="QBREPORTCOMPARECOL_ANNUALBUDGET" localSheetId="15">TRUE</definedName>
    <definedName name="QBREPORTCOMPARECOL_ANNUALBUDGET" localSheetId="5">TRUE</definedName>
    <definedName name="QBREPORTCOMPARECOL_ANNUALBUDGET" localSheetId="22">TRUE</definedName>
    <definedName name="QBREPORTCOMPARECOL_ANNUALBUDGET" localSheetId="26">TRUE</definedName>
    <definedName name="QBREPORTCOMPARECOL_ANNUALBUDGET" localSheetId="18">TRUE</definedName>
    <definedName name="QBREPORTCOMPARECOL_ANNUALBUDGET" localSheetId="8">TRUE</definedName>
    <definedName name="QBREPORTCOMPARECOL_ANNUALBUDGET" localSheetId="12">TRUE</definedName>
    <definedName name="QBREPORTCOMPARECOL_ANNUALBUDGET" localSheetId="19">TRUE</definedName>
    <definedName name="QBREPORTCOMPARECOL_ANNUALBUDGET" localSheetId="9">TRUE</definedName>
    <definedName name="QBREPORTCOMPARECOL_ANNUALBUDGET" localSheetId="23">TRUE</definedName>
    <definedName name="QBREPORTCOMPARECOL_ANNUALBUDGET" localSheetId="27">TRUE</definedName>
    <definedName name="QBREPORTCOMPARECOL_AVGCOGS" localSheetId="28">FALSE</definedName>
    <definedName name="QBREPORTCOMPARECOL_AVGCOGS" localSheetId="1">FALSE</definedName>
    <definedName name="QBREPORTCOMPARECOL_AVGCOGS" localSheetId="16">FALSE</definedName>
    <definedName name="QBREPORTCOMPARECOL_AVGCOGS" localSheetId="6">FALSE</definedName>
    <definedName name="QBREPORTCOMPARECOL_AVGCOGS" localSheetId="13">FALSE</definedName>
    <definedName name="QBREPORTCOMPARECOL_AVGCOGS" localSheetId="3">FALSE</definedName>
    <definedName name="QBREPORTCOMPARECOL_AVGCOGS" localSheetId="10">FALSE</definedName>
    <definedName name="QBREPORTCOMPARECOL_AVGCOGS" localSheetId="20">FALSE</definedName>
    <definedName name="QBREPORTCOMPARECOL_AVGCOGS" localSheetId="24">FALSE</definedName>
    <definedName name="QBREPORTCOMPARECOL_AVGCOGS" localSheetId="29">FALSE</definedName>
    <definedName name="QBREPORTCOMPARECOL_AVGCOGS" localSheetId="17">FALSE</definedName>
    <definedName name="QBREPORTCOMPARECOL_AVGCOGS" localSheetId="14">FALSE</definedName>
    <definedName name="QBREPORTCOMPARECOL_AVGCOGS" localSheetId="4">FALSE</definedName>
    <definedName name="QBREPORTCOMPARECOL_AVGCOGS" localSheetId="7">FALSE</definedName>
    <definedName name="QBREPORTCOMPARECOL_AVGCOGS" localSheetId="11">FALSE</definedName>
    <definedName name="QBREPORTCOMPARECOL_AVGCOGS" localSheetId="25">FALSE</definedName>
    <definedName name="QBREPORTCOMPARECOL_AVGCOGS" localSheetId="21">FALSE</definedName>
    <definedName name="QBREPORTCOMPARECOL_AVGCOGS" localSheetId="15">FALSE</definedName>
    <definedName name="QBREPORTCOMPARECOL_AVGCOGS" localSheetId="5">FALSE</definedName>
    <definedName name="QBREPORTCOMPARECOL_AVGCOGS" localSheetId="22">FALSE</definedName>
    <definedName name="QBREPORTCOMPARECOL_AVGCOGS" localSheetId="26">FALSE</definedName>
    <definedName name="QBREPORTCOMPARECOL_AVGCOGS" localSheetId="18">FALSE</definedName>
    <definedName name="QBREPORTCOMPARECOL_AVGCOGS" localSheetId="8">FALSE</definedName>
    <definedName name="QBREPORTCOMPARECOL_AVGCOGS" localSheetId="12">FALSE</definedName>
    <definedName name="QBREPORTCOMPARECOL_AVGCOGS" localSheetId="19">FALSE</definedName>
    <definedName name="QBREPORTCOMPARECOL_AVGCOGS" localSheetId="9">FALSE</definedName>
    <definedName name="QBREPORTCOMPARECOL_AVGCOGS" localSheetId="23">FALSE</definedName>
    <definedName name="QBREPORTCOMPARECOL_AVGCOGS" localSheetId="27">FALSE</definedName>
    <definedName name="QBREPORTCOMPARECOL_AVGPRICE" localSheetId="28">FALSE</definedName>
    <definedName name="QBREPORTCOMPARECOL_AVGPRICE" localSheetId="1">FALSE</definedName>
    <definedName name="QBREPORTCOMPARECOL_AVGPRICE" localSheetId="16">FALSE</definedName>
    <definedName name="QBREPORTCOMPARECOL_AVGPRICE" localSheetId="6">FALSE</definedName>
    <definedName name="QBREPORTCOMPARECOL_AVGPRICE" localSheetId="13">FALSE</definedName>
    <definedName name="QBREPORTCOMPARECOL_AVGPRICE" localSheetId="3">FALSE</definedName>
    <definedName name="QBREPORTCOMPARECOL_AVGPRICE" localSheetId="10">FALSE</definedName>
    <definedName name="QBREPORTCOMPARECOL_AVGPRICE" localSheetId="20">FALSE</definedName>
    <definedName name="QBREPORTCOMPARECOL_AVGPRICE" localSheetId="24">FALSE</definedName>
    <definedName name="QBREPORTCOMPARECOL_AVGPRICE" localSheetId="29">FALSE</definedName>
    <definedName name="QBREPORTCOMPARECOL_AVGPRICE" localSheetId="17">FALSE</definedName>
    <definedName name="QBREPORTCOMPARECOL_AVGPRICE" localSheetId="14">FALSE</definedName>
    <definedName name="QBREPORTCOMPARECOL_AVGPRICE" localSheetId="4">FALSE</definedName>
    <definedName name="QBREPORTCOMPARECOL_AVGPRICE" localSheetId="7">FALSE</definedName>
    <definedName name="QBREPORTCOMPARECOL_AVGPRICE" localSheetId="11">FALSE</definedName>
    <definedName name="QBREPORTCOMPARECOL_AVGPRICE" localSheetId="25">FALSE</definedName>
    <definedName name="QBREPORTCOMPARECOL_AVGPRICE" localSheetId="21">FALSE</definedName>
    <definedName name="QBREPORTCOMPARECOL_AVGPRICE" localSheetId="15">FALSE</definedName>
    <definedName name="QBREPORTCOMPARECOL_AVGPRICE" localSheetId="5">FALSE</definedName>
    <definedName name="QBREPORTCOMPARECOL_AVGPRICE" localSheetId="22">FALSE</definedName>
    <definedName name="QBREPORTCOMPARECOL_AVGPRICE" localSheetId="26">FALSE</definedName>
    <definedName name="QBREPORTCOMPARECOL_AVGPRICE" localSheetId="18">FALSE</definedName>
    <definedName name="QBREPORTCOMPARECOL_AVGPRICE" localSheetId="8">FALSE</definedName>
    <definedName name="QBREPORTCOMPARECOL_AVGPRICE" localSheetId="12">FALSE</definedName>
    <definedName name="QBREPORTCOMPARECOL_AVGPRICE" localSheetId="19">FALSE</definedName>
    <definedName name="QBREPORTCOMPARECOL_AVGPRICE" localSheetId="9">FALSE</definedName>
    <definedName name="QBREPORTCOMPARECOL_AVGPRICE" localSheetId="23">FALSE</definedName>
    <definedName name="QBREPORTCOMPARECOL_AVGPRICE" localSheetId="27">FALSE</definedName>
    <definedName name="QBREPORTCOMPARECOL_BUDDIFF" localSheetId="28">FALSE</definedName>
    <definedName name="QBREPORTCOMPARECOL_BUDDIFF" localSheetId="1">FALSE</definedName>
    <definedName name="QBREPORTCOMPARECOL_BUDDIFF" localSheetId="16">FALSE</definedName>
    <definedName name="QBREPORTCOMPARECOL_BUDDIFF" localSheetId="6">FALSE</definedName>
    <definedName name="QBREPORTCOMPARECOL_BUDDIFF" localSheetId="13">FALSE</definedName>
    <definedName name="QBREPORTCOMPARECOL_BUDDIFF" localSheetId="3">FALSE</definedName>
    <definedName name="QBREPORTCOMPARECOL_BUDDIFF" localSheetId="10">FALSE</definedName>
    <definedName name="QBREPORTCOMPARECOL_BUDDIFF" localSheetId="20">FALSE</definedName>
    <definedName name="QBREPORTCOMPARECOL_BUDDIFF" localSheetId="24">FALSE</definedName>
    <definedName name="QBREPORTCOMPARECOL_BUDDIFF" localSheetId="29">FALSE</definedName>
    <definedName name="QBREPORTCOMPARECOL_BUDDIFF" localSheetId="17">FALSE</definedName>
    <definedName name="QBREPORTCOMPARECOL_BUDDIFF" localSheetId="14">FALSE</definedName>
    <definedName name="QBREPORTCOMPARECOL_BUDDIFF" localSheetId="4">FALSE</definedName>
    <definedName name="QBREPORTCOMPARECOL_BUDDIFF" localSheetId="7">FALSE</definedName>
    <definedName name="QBREPORTCOMPARECOL_BUDDIFF" localSheetId="11">FALSE</definedName>
    <definedName name="QBREPORTCOMPARECOL_BUDDIFF" localSheetId="25">FALSE</definedName>
    <definedName name="QBREPORTCOMPARECOL_BUDDIFF" localSheetId="21">FALSE</definedName>
    <definedName name="QBREPORTCOMPARECOL_BUDDIFF" localSheetId="15">FALSE</definedName>
    <definedName name="QBREPORTCOMPARECOL_BUDDIFF" localSheetId="5">FALSE</definedName>
    <definedName name="QBREPORTCOMPARECOL_BUDDIFF" localSheetId="22">FALSE</definedName>
    <definedName name="QBREPORTCOMPARECOL_BUDDIFF" localSheetId="26">FALSE</definedName>
    <definedName name="QBREPORTCOMPARECOL_BUDDIFF" localSheetId="18">FALSE</definedName>
    <definedName name="QBREPORTCOMPARECOL_BUDDIFF" localSheetId="8">FALSE</definedName>
    <definedName name="QBREPORTCOMPARECOL_BUDDIFF" localSheetId="12">FALSE</definedName>
    <definedName name="QBREPORTCOMPARECOL_BUDDIFF" localSheetId="19">FALSE</definedName>
    <definedName name="QBREPORTCOMPARECOL_BUDDIFF" localSheetId="9">FALSE</definedName>
    <definedName name="QBREPORTCOMPARECOL_BUDDIFF" localSheetId="23">FALSE</definedName>
    <definedName name="QBREPORTCOMPARECOL_BUDDIFF" localSheetId="27">FALSE</definedName>
    <definedName name="QBREPORTCOMPARECOL_BUDGET" localSheetId="28">TRUE</definedName>
    <definedName name="QBREPORTCOMPARECOL_BUDGET" localSheetId="1">FALSE</definedName>
    <definedName name="QBREPORTCOMPARECOL_BUDGET" localSheetId="16">TRUE</definedName>
    <definedName name="QBREPORTCOMPARECOL_BUDGET" localSheetId="6">TRUE</definedName>
    <definedName name="QBREPORTCOMPARECOL_BUDGET" localSheetId="13">TRUE</definedName>
    <definedName name="QBREPORTCOMPARECOL_BUDGET" localSheetId="3">TRUE</definedName>
    <definedName name="QBREPORTCOMPARECOL_BUDGET" localSheetId="10">TRUE</definedName>
    <definedName name="QBREPORTCOMPARECOL_BUDGET" localSheetId="20">TRUE</definedName>
    <definedName name="QBREPORTCOMPARECOL_BUDGET" localSheetId="24">TRUE</definedName>
    <definedName name="QBREPORTCOMPARECOL_BUDGET" localSheetId="29">TRUE</definedName>
    <definedName name="QBREPORTCOMPARECOL_BUDGET" localSheetId="17">TRUE</definedName>
    <definedName name="QBREPORTCOMPARECOL_BUDGET" localSheetId="14">TRUE</definedName>
    <definedName name="QBREPORTCOMPARECOL_BUDGET" localSheetId="4">TRUE</definedName>
    <definedName name="QBREPORTCOMPARECOL_BUDGET" localSheetId="7">TRUE</definedName>
    <definedName name="QBREPORTCOMPARECOL_BUDGET" localSheetId="11">TRUE</definedName>
    <definedName name="QBREPORTCOMPARECOL_BUDGET" localSheetId="25">TRUE</definedName>
    <definedName name="QBREPORTCOMPARECOL_BUDGET" localSheetId="21">TRUE</definedName>
    <definedName name="QBREPORTCOMPARECOL_BUDGET" localSheetId="15">TRUE</definedName>
    <definedName name="QBREPORTCOMPARECOL_BUDGET" localSheetId="5">TRUE</definedName>
    <definedName name="QBREPORTCOMPARECOL_BUDGET" localSheetId="22">TRUE</definedName>
    <definedName name="QBREPORTCOMPARECOL_BUDGET" localSheetId="26">TRUE</definedName>
    <definedName name="QBREPORTCOMPARECOL_BUDGET" localSheetId="18">TRUE</definedName>
    <definedName name="QBREPORTCOMPARECOL_BUDGET" localSheetId="8">TRUE</definedName>
    <definedName name="QBREPORTCOMPARECOL_BUDGET" localSheetId="12">TRUE</definedName>
    <definedName name="QBREPORTCOMPARECOL_BUDGET" localSheetId="19">TRUE</definedName>
    <definedName name="QBREPORTCOMPARECOL_BUDGET" localSheetId="9">TRUE</definedName>
    <definedName name="QBREPORTCOMPARECOL_BUDGET" localSheetId="23">TRUE</definedName>
    <definedName name="QBREPORTCOMPARECOL_BUDGET" localSheetId="27">TRUE</definedName>
    <definedName name="QBREPORTCOMPARECOL_BUDPCT" localSheetId="28">FALSE</definedName>
    <definedName name="QBREPORTCOMPARECOL_BUDPCT" localSheetId="1">FALSE</definedName>
    <definedName name="QBREPORTCOMPARECOL_BUDPCT" localSheetId="16">FALSE</definedName>
    <definedName name="QBREPORTCOMPARECOL_BUDPCT" localSheetId="6">FALSE</definedName>
    <definedName name="QBREPORTCOMPARECOL_BUDPCT" localSheetId="13">TRUE</definedName>
    <definedName name="QBREPORTCOMPARECOL_BUDPCT" localSheetId="3">TRUE</definedName>
    <definedName name="QBREPORTCOMPARECOL_BUDPCT" localSheetId="10">FALSE</definedName>
    <definedName name="QBREPORTCOMPARECOL_BUDPCT" localSheetId="20">TRUE</definedName>
    <definedName name="QBREPORTCOMPARECOL_BUDPCT" localSheetId="24">TRUE</definedName>
    <definedName name="QBREPORTCOMPARECOL_BUDPCT" localSheetId="29">TRUE</definedName>
    <definedName name="QBREPORTCOMPARECOL_BUDPCT" localSheetId="17">FALSE</definedName>
    <definedName name="QBREPORTCOMPARECOL_BUDPCT" localSheetId="14">FALSE</definedName>
    <definedName name="QBREPORTCOMPARECOL_BUDPCT" localSheetId="4">TRUE</definedName>
    <definedName name="QBREPORTCOMPARECOL_BUDPCT" localSheetId="7">FALSE</definedName>
    <definedName name="QBREPORTCOMPARECOL_BUDPCT" localSheetId="11">FALSE</definedName>
    <definedName name="QBREPORTCOMPARECOL_BUDPCT" localSheetId="25">TRUE</definedName>
    <definedName name="QBREPORTCOMPARECOL_BUDPCT" localSheetId="21">TRUE</definedName>
    <definedName name="QBREPORTCOMPARECOL_BUDPCT" localSheetId="15">TRUE</definedName>
    <definedName name="QBREPORTCOMPARECOL_BUDPCT" localSheetId="5">TRUE</definedName>
    <definedName name="QBREPORTCOMPARECOL_BUDPCT" localSheetId="22">FALSE</definedName>
    <definedName name="QBREPORTCOMPARECOL_BUDPCT" localSheetId="26">TRUE</definedName>
    <definedName name="QBREPORTCOMPARECOL_BUDPCT" localSheetId="18">FALSE</definedName>
    <definedName name="QBREPORTCOMPARECOL_BUDPCT" localSheetId="8">FALSE</definedName>
    <definedName name="QBREPORTCOMPARECOL_BUDPCT" localSheetId="12">FALSE</definedName>
    <definedName name="QBREPORTCOMPARECOL_BUDPCT" localSheetId="19">TRUE</definedName>
    <definedName name="QBREPORTCOMPARECOL_BUDPCT" localSheetId="9">TRUE</definedName>
    <definedName name="QBREPORTCOMPARECOL_BUDPCT" localSheetId="23">TRUE</definedName>
    <definedName name="QBREPORTCOMPARECOL_BUDPCT" localSheetId="27">TRUE</definedName>
    <definedName name="QBREPORTCOMPARECOL_COGS" localSheetId="28">FALSE</definedName>
    <definedName name="QBREPORTCOMPARECOL_COGS" localSheetId="1">FALSE</definedName>
    <definedName name="QBREPORTCOMPARECOL_COGS" localSheetId="16">FALSE</definedName>
    <definedName name="QBREPORTCOMPARECOL_COGS" localSheetId="6">FALSE</definedName>
    <definedName name="QBREPORTCOMPARECOL_COGS" localSheetId="13">FALSE</definedName>
    <definedName name="QBREPORTCOMPARECOL_COGS" localSheetId="3">FALSE</definedName>
    <definedName name="QBREPORTCOMPARECOL_COGS" localSheetId="10">FALSE</definedName>
    <definedName name="QBREPORTCOMPARECOL_COGS" localSheetId="20">FALSE</definedName>
    <definedName name="QBREPORTCOMPARECOL_COGS" localSheetId="24">FALSE</definedName>
    <definedName name="QBREPORTCOMPARECOL_COGS" localSheetId="29">FALSE</definedName>
    <definedName name="QBREPORTCOMPARECOL_COGS" localSheetId="17">FALSE</definedName>
    <definedName name="QBREPORTCOMPARECOL_COGS" localSheetId="14">FALSE</definedName>
    <definedName name="QBREPORTCOMPARECOL_COGS" localSheetId="4">FALSE</definedName>
    <definedName name="QBREPORTCOMPARECOL_COGS" localSheetId="7">FALSE</definedName>
    <definedName name="QBREPORTCOMPARECOL_COGS" localSheetId="11">FALSE</definedName>
    <definedName name="QBREPORTCOMPARECOL_COGS" localSheetId="25">FALSE</definedName>
    <definedName name="QBREPORTCOMPARECOL_COGS" localSheetId="21">FALSE</definedName>
    <definedName name="QBREPORTCOMPARECOL_COGS" localSheetId="15">FALSE</definedName>
    <definedName name="QBREPORTCOMPARECOL_COGS" localSheetId="5">FALSE</definedName>
    <definedName name="QBREPORTCOMPARECOL_COGS" localSheetId="22">FALSE</definedName>
    <definedName name="QBREPORTCOMPARECOL_COGS" localSheetId="26">FALSE</definedName>
    <definedName name="QBREPORTCOMPARECOL_COGS" localSheetId="18">FALSE</definedName>
    <definedName name="QBREPORTCOMPARECOL_COGS" localSheetId="8">FALSE</definedName>
    <definedName name="QBREPORTCOMPARECOL_COGS" localSheetId="12">FALSE</definedName>
    <definedName name="QBREPORTCOMPARECOL_COGS" localSheetId="19">FALSE</definedName>
    <definedName name="QBREPORTCOMPARECOL_COGS" localSheetId="9">FALSE</definedName>
    <definedName name="QBREPORTCOMPARECOL_COGS" localSheetId="23">FALSE</definedName>
    <definedName name="QBREPORTCOMPARECOL_COGS" localSheetId="27">FALSE</definedName>
    <definedName name="QBREPORTCOMPARECOL_EXCLUDEAMOUNT" localSheetId="28">FALSE</definedName>
    <definedName name="QBREPORTCOMPARECOL_EXCLUDEAMOUNT" localSheetId="1">FALSE</definedName>
    <definedName name="QBREPORTCOMPARECOL_EXCLUDEAMOUNT" localSheetId="16">FALSE</definedName>
    <definedName name="QBREPORTCOMPARECOL_EXCLUDEAMOUNT" localSheetId="6">FALSE</definedName>
    <definedName name="QBREPORTCOMPARECOL_EXCLUDEAMOUNT" localSheetId="13">FALSE</definedName>
    <definedName name="QBREPORTCOMPARECOL_EXCLUDEAMOUNT" localSheetId="3">FALSE</definedName>
    <definedName name="QBREPORTCOMPARECOL_EXCLUDEAMOUNT" localSheetId="10">FALSE</definedName>
    <definedName name="QBREPORTCOMPARECOL_EXCLUDEAMOUNT" localSheetId="20">FALSE</definedName>
    <definedName name="QBREPORTCOMPARECOL_EXCLUDEAMOUNT" localSheetId="24">FALSE</definedName>
    <definedName name="QBREPORTCOMPARECOL_EXCLUDEAMOUNT" localSheetId="29">FALSE</definedName>
    <definedName name="QBREPORTCOMPARECOL_EXCLUDEAMOUNT" localSheetId="17">FALSE</definedName>
    <definedName name="QBREPORTCOMPARECOL_EXCLUDEAMOUNT" localSheetId="14">FALSE</definedName>
    <definedName name="QBREPORTCOMPARECOL_EXCLUDEAMOUNT" localSheetId="4">FALSE</definedName>
    <definedName name="QBREPORTCOMPARECOL_EXCLUDEAMOUNT" localSheetId="7">FALSE</definedName>
    <definedName name="QBREPORTCOMPARECOL_EXCLUDEAMOUNT" localSheetId="11">FALSE</definedName>
    <definedName name="QBREPORTCOMPARECOL_EXCLUDEAMOUNT" localSheetId="25">FALSE</definedName>
    <definedName name="QBREPORTCOMPARECOL_EXCLUDEAMOUNT" localSheetId="21">FALSE</definedName>
    <definedName name="QBREPORTCOMPARECOL_EXCLUDEAMOUNT" localSheetId="15">FALSE</definedName>
    <definedName name="QBREPORTCOMPARECOL_EXCLUDEAMOUNT" localSheetId="5">FALSE</definedName>
    <definedName name="QBREPORTCOMPARECOL_EXCLUDEAMOUNT" localSheetId="22">FALSE</definedName>
    <definedName name="QBREPORTCOMPARECOL_EXCLUDEAMOUNT" localSheetId="26">FALSE</definedName>
    <definedName name="QBREPORTCOMPARECOL_EXCLUDEAMOUNT" localSheetId="18">FALSE</definedName>
    <definedName name="QBREPORTCOMPARECOL_EXCLUDEAMOUNT" localSheetId="8">FALSE</definedName>
    <definedName name="QBREPORTCOMPARECOL_EXCLUDEAMOUNT" localSheetId="12">FALSE</definedName>
    <definedName name="QBREPORTCOMPARECOL_EXCLUDEAMOUNT" localSheetId="19">FALSE</definedName>
    <definedName name="QBREPORTCOMPARECOL_EXCLUDEAMOUNT" localSheetId="9">FALSE</definedName>
    <definedName name="QBREPORTCOMPARECOL_EXCLUDEAMOUNT" localSheetId="23">FALSE</definedName>
    <definedName name="QBREPORTCOMPARECOL_EXCLUDEAMOUNT" localSheetId="27">FALSE</definedName>
    <definedName name="QBREPORTCOMPARECOL_EXCLUDECURPERIOD" localSheetId="28">FALSE</definedName>
    <definedName name="QBREPORTCOMPARECOL_EXCLUDECURPERIOD" localSheetId="1">FALSE</definedName>
    <definedName name="QBREPORTCOMPARECOL_EXCLUDECURPERIOD" localSheetId="16">FALSE</definedName>
    <definedName name="QBREPORTCOMPARECOL_EXCLUDECURPERIOD" localSheetId="6">FALSE</definedName>
    <definedName name="QBREPORTCOMPARECOL_EXCLUDECURPERIOD" localSheetId="13">FALSE</definedName>
    <definedName name="QBREPORTCOMPARECOL_EXCLUDECURPERIOD" localSheetId="3">FALSE</definedName>
    <definedName name="QBREPORTCOMPARECOL_EXCLUDECURPERIOD" localSheetId="10">FALSE</definedName>
    <definedName name="QBREPORTCOMPARECOL_EXCLUDECURPERIOD" localSheetId="20">FALSE</definedName>
    <definedName name="QBREPORTCOMPARECOL_EXCLUDECURPERIOD" localSheetId="24">FALSE</definedName>
    <definedName name="QBREPORTCOMPARECOL_EXCLUDECURPERIOD" localSheetId="29">FALSE</definedName>
    <definedName name="QBREPORTCOMPARECOL_EXCLUDECURPERIOD" localSheetId="17">FALSE</definedName>
    <definedName name="QBREPORTCOMPARECOL_EXCLUDECURPERIOD" localSheetId="14">FALSE</definedName>
    <definedName name="QBREPORTCOMPARECOL_EXCLUDECURPERIOD" localSheetId="4">FALSE</definedName>
    <definedName name="QBREPORTCOMPARECOL_EXCLUDECURPERIOD" localSheetId="7">FALSE</definedName>
    <definedName name="QBREPORTCOMPARECOL_EXCLUDECURPERIOD" localSheetId="11">FALSE</definedName>
    <definedName name="QBREPORTCOMPARECOL_EXCLUDECURPERIOD" localSheetId="25">FALSE</definedName>
    <definedName name="QBREPORTCOMPARECOL_EXCLUDECURPERIOD" localSheetId="21">FALSE</definedName>
    <definedName name="QBREPORTCOMPARECOL_EXCLUDECURPERIOD" localSheetId="15">FALSE</definedName>
    <definedName name="QBREPORTCOMPARECOL_EXCLUDECURPERIOD" localSheetId="5">FALSE</definedName>
    <definedName name="QBREPORTCOMPARECOL_EXCLUDECURPERIOD" localSheetId="22">FALSE</definedName>
    <definedName name="QBREPORTCOMPARECOL_EXCLUDECURPERIOD" localSheetId="26">FALSE</definedName>
    <definedName name="QBREPORTCOMPARECOL_EXCLUDECURPERIOD" localSheetId="18">FALSE</definedName>
    <definedName name="QBREPORTCOMPARECOL_EXCLUDECURPERIOD" localSheetId="8">FALSE</definedName>
    <definedName name="QBREPORTCOMPARECOL_EXCLUDECURPERIOD" localSheetId="12">FALSE</definedName>
    <definedName name="QBREPORTCOMPARECOL_EXCLUDECURPERIOD" localSheetId="19">FALSE</definedName>
    <definedName name="QBREPORTCOMPARECOL_EXCLUDECURPERIOD" localSheetId="9">FALSE</definedName>
    <definedName name="QBREPORTCOMPARECOL_EXCLUDECURPERIOD" localSheetId="23">FALSE</definedName>
    <definedName name="QBREPORTCOMPARECOL_EXCLUDECURPERIOD" localSheetId="27">FALSE</definedName>
    <definedName name="QBREPORTCOMPARECOL_FORECAST" localSheetId="28">FALSE</definedName>
    <definedName name="QBREPORTCOMPARECOL_FORECAST" localSheetId="1">FALSE</definedName>
    <definedName name="QBREPORTCOMPARECOL_FORECAST" localSheetId="16">FALSE</definedName>
    <definedName name="QBREPORTCOMPARECOL_FORECAST" localSheetId="6">FALSE</definedName>
    <definedName name="QBREPORTCOMPARECOL_FORECAST" localSheetId="13">FALSE</definedName>
    <definedName name="QBREPORTCOMPARECOL_FORECAST" localSheetId="3">FALSE</definedName>
    <definedName name="QBREPORTCOMPARECOL_FORECAST" localSheetId="10">FALSE</definedName>
    <definedName name="QBREPORTCOMPARECOL_FORECAST" localSheetId="20">FALSE</definedName>
    <definedName name="QBREPORTCOMPARECOL_FORECAST" localSheetId="24">FALSE</definedName>
    <definedName name="QBREPORTCOMPARECOL_FORECAST" localSheetId="29">FALSE</definedName>
    <definedName name="QBREPORTCOMPARECOL_FORECAST" localSheetId="17">FALSE</definedName>
    <definedName name="QBREPORTCOMPARECOL_FORECAST" localSheetId="14">FALSE</definedName>
    <definedName name="QBREPORTCOMPARECOL_FORECAST" localSheetId="4">FALSE</definedName>
    <definedName name="QBREPORTCOMPARECOL_FORECAST" localSheetId="7">FALSE</definedName>
    <definedName name="QBREPORTCOMPARECOL_FORECAST" localSheetId="11">FALSE</definedName>
    <definedName name="QBREPORTCOMPARECOL_FORECAST" localSheetId="25">FALSE</definedName>
    <definedName name="QBREPORTCOMPARECOL_FORECAST" localSheetId="21">FALSE</definedName>
    <definedName name="QBREPORTCOMPARECOL_FORECAST" localSheetId="15">FALSE</definedName>
    <definedName name="QBREPORTCOMPARECOL_FORECAST" localSheetId="5">FALSE</definedName>
    <definedName name="QBREPORTCOMPARECOL_FORECAST" localSheetId="22">FALSE</definedName>
    <definedName name="QBREPORTCOMPARECOL_FORECAST" localSheetId="26">FALSE</definedName>
    <definedName name="QBREPORTCOMPARECOL_FORECAST" localSheetId="18">FALSE</definedName>
    <definedName name="QBREPORTCOMPARECOL_FORECAST" localSheetId="8">FALSE</definedName>
    <definedName name="QBREPORTCOMPARECOL_FORECAST" localSheetId="12">FALSE</definedName>
    <definedName name="QBREPORTCOMPARECOL_FORECAST" localSheetId="19">FALSE</definedName>
    <definedName name="QBREPORTCOMPARECOL_FORECAST" localSheetId="9">FALSE</definedName>
    <definedName name="QBREPORTCOMPARECOL_FORECAST" localSheetId="23">FALSE</definedName>
    <definedName name="QBREPORTCOMPARECOL_FORECAST" localSheetId="27">FALSE</definedName>
    <definedName name="QBREPORTCOMPARECOL_GROSSMARGIN" localSheetId="28">FALSE</definedName>
    <definedName name="QBREPORTCOMPARECOL_GROSSMARGIN" localSheetId="1">FALSE</definedName>
    <definedName name="QBREPORTCOMPARECOL_GROSSMARGIN" localSheetId="16">FALSE</definedName>
    <definedName name="QBREPORTCOMPARECOL_GROSSMARGIN" localSheetId="6">FALSE</definedName>
    <definedName name="QBREPORTCOMPARECOL_GROSSMARGIN" localSheetId="13">FALSE</definedName>
    <definedName name="QBREPORTCOMPARECOL_GROSSMARGIN" localSheetId="3">FALSE</definedName>
    <definedName name="QBREPORTCOMPARECOL_GROSSMARGIN" localSheetId="10">FALSE</definedName>
    <definedName name="QBREPORTCOMPARECOL_GROSSMARGIN" localSheetId="20">FALSE</definedName>
    <definedName name="QBREPORTCOMPARECOL_GROSSMARGIN" localSheetId="24">FALSE</definedName>
    <definedName name="QBREPORTCOMPARECOL_GROSSMARGIN" localSheetId="29">FALSE</definedName>
    <definedName name="QBREPORTCOMPARECOL_GROSSMARGIN" localSheetId="17">FALSE</definedName>
    <definedName name="QBREPORTCOMPARECOL_GROSSMARGIN" localSheetId="14">FALSE</definedName>
    <definedName name="QBREPORTCOMPARECOL_GROSSMARGIN" localSheetId="4">FALSE</definedName>
    <definedName name="QBREPORTCOMPARECOL_GROSSMARGIN" localSheetId="7">FALSE</definedName>
    <definedName name="QBREPORTCOMPARECOL_GROSSMARGIN" localSheetId="11">FALSE</definedName>
    <definedName name="QBREPORTCOMPARECOL_GROSSMARGIN" localSheetId="25">FALSE</definedName>
    <definedName name="QBREPORTCOMPARECOL_GROSSMARGIN" localSheetId="21">FALSE</definedName>
    <definedName name="QBREPORTCOMPARECOL_GROSSMARGIN" localSheetId="15">FALSE</definedName>
    <definedName name="QBREPORTCOMPARECOL_GROSSMARGIN" localSheetId="5">FALSE</definedName>
    <definedName name="QBREPORTCOMPARECOL_GROSSMARGIN" localSheetId="22">FALSE</definedName>
    <definedName name="QBREPORTCOMPARECOL_GROSSMARGIN" localSheetId="26">FALSE</definedName>
    <definedName name="QBREPORTCOMPARECOL_GROSSMARGIN" localSheetId="18">FALSE</definedName>
    <definedName name="QBREPORTCOMPARECOL_GROSSMARGIN" localSheetId="8">FALSE</definedName>
    <definedName name="QBREPORTCOMPARECOL_GROSSMARGIN" localSheetId="12">FALSE</definedName>
    <definedName name="QBREPORTCOMPARECOL_GROSSMARGIN" localSheetId="19">FALSE</definedName>
    <definedName name="QBREPORTCOMPARECOL_GROSSMARGIN" localSheetId="9">FALSE</definedName>
    <definedName name="QBREPORTCOMPARECOL_GROSSMARGIN" localSheetId="23">FALSE</definedName>
    <definedName name="QBREPORTCOMPARECOL_GROSSMARGIN" localSheetId="27">FALSE</definedName>
    <definedName name="QBREPORTCOMPARECOL_GROSSMARGINPCT" localSheetId="28">FALSE</definedName>
    <definedName name="QBREPORTCOMPARECOL_GROSSMARGINPCT" localSheetId="1">FALSE</definedName>
    <definedName name="QBREPORTCOMPARECOL_GROSSMARGINPCT" localSheetId="16">FALSE</definedName>
    <definedName name="QBREPORTCOMPARECOL_GROSSMARGINPCT" localSheetId="6">FALSE</definedName>
    <definedName name="QBREPORTCOMPARECOL_GROSSMARGINPCT" localSheetId="13">FALSE</definedName>
    <definedName name="QBREPORTCOMPARECOL_GROSSMARGINPCT" localSheetId="3">FALSE</definedName>
    <definedName name="QBREPORTCOMPARECOL_GROSSMARGINPCT" localSheetId="10">FALSE</definedName>
    <definedName name="QBREPORTCOMPARECOL_GROSSMARGINPCT" localSheetId="20">FALSE</definedName>
    <definedName name="QBREPORTCOMPARECOL_GROSSMARGINPCT" localSheetId="24">FALSE</definedName>
    <definedName name="QBREPORTCOMPARECOL_GROSSMARGINPCT" localSheetId="29">FALSE</definedName>
    <definedName name="QBREPORTCOMPARECOL_GROSSMARGINPCT" localSheetId="17">FALSE</definedName>
    <definedName name="QBREPORTCOMPARECOL_GROSSMARGINPCT" localSheetId="14">FALSE</definedName>
    <definedName name="QBREPORTCOMPARECOL_GROSSMARGINPCT" localSheetId="4">FALSE</definedName>
    <definedName name="QBREPORTCOMPARECOL_GROSSMARGINPCT" localSheetId="7">FALSE</definedName>
    <definedName name="QBREPORTCOMPARECOL_GROSSMARGINPCT" localSheetId="11">FALSE</definedName>
    <definedName name="QBREPORTCOMPARECOL_GROSSMARGINPCT" localSheetId="25">FALSE</definedName>
    <definedName name="QBREPORTCOMPARECOL_GROSSMARGINPCT" localSheetId="21">FALSE</definedName>
    <definedName name="QBREPORTCOMPARECOL_GROSSMARGINPCT" localSheetId="15">FALSE</definedName>
    <definedName name="QBREPORTCOMPARECOL_GROSSMARGINPCT" localSheetId="5">FALSE</definedName>
    <definedName name="QBREPORTCOMPARECOL_GROSSMARGINPCT" localSheetId="22">FALSE</definedName>
    <definedName name="QBREPORTCOMPARECOL_GROSSMARGINPCT" localSheetId="26">FALSE</definedName>
    <definedName name="QBREPORTCOMPARECOL_GROSSMARGINPCT" localSheetId="18">FALSE</definedName>
    <definedName name="QBREPORTCOMPARECOL_GROSSMARGINPCT" localSheetId="8">FALSE</definedName>
    <definedName name="QBREPORTCOMPARECOL_GROSSMARGINPCT" localSheetId="12">FALSE</definedName>
    <definedName name="QBREPORTCOMPARECOL_GROSSMARGINPCT" localSheetId="19">FALSE</definedName>
    <definedName name="QBREPORTCOMPARECOL_GROSSMARGINPCT" localSheetId="9">FALSE</definedName>
    <definedName name="QBREPORTCOMPARECOL_GROSSMARGINPCT" localSheetId="23">FALSE</definedName>
    <definedName name="QBREPORTCOMPARECOL_GROSSMARGINPCT" localSheetId="27">FALSE</definedName>
    <definedName name="QBREPORTCOMPARECOL_HOURS" localSheetId="28">FALSE</definedName>
    <definedName name="QBREPORTCOMPARECOL_HOURS" localSheetId="1">FALSE</definedName>
    <definedName name="QBREPORTCOMPARECOL_HOURS" localSheetId="16">FALSE</definedName>
    <definedName name="QBREPORTCOMPARECOL_HOURS" localSheetId="6">FALSE</definedName>
    <definedName name="QBREPORTCOMPARECOL_HOURS" localSheetId="13">FALSE</definedName>
    <definedName name="QBREPORTCOMPARECOL_HOURS" localSheetId="3">FALSE</definedName>
    <definedName name="QBREPORTCOMPARECOL_HOURS" localSheetId="10">FALSE</definedName>
    <definedName name="QBREPORTCOMPARECOL_HOURS" localSheetId="20">FALSE</definedName>
    <definedName name="QBREPORTCOMPARECOL_HOURS" localSheetId="24">FALSE</definedName>
    <definedName name="QBREPORTCOMPARECOL_HOURS" localSheetId="29">FALSE</definedName>
    <definedName name="QBREPORTCOMPARECOL_HOURS" localSheetId="17">FALSE</definedName>
    <definedName name="QBREPORTCOMPARECOL_HOURS" localSheetId="14">FALSE</definedName>
    <definedName name="QBREPORTCOMPARECOL_HOURS" localSheetId="4">FALSE</definedName>
    <definedName name="QBREPORTCOMPARECOL_HOURS" localSheetId="7">FALSE</definedName>
    <definedName name="QBREPORTCOMPARECOL_HOURS" localSheetId="11">FALSE</definedName>
    <definedName name="QBREPORTCOMPARECOL_HOURS" localSheetId="25">FALSE</definedName>
    <definedName name="QBREPORTCOMPARECOL_HOURS" localSheetId="21">FALSE</definedName>
    <definedName name="QBREPORTCOMPARECOL_HOURS" localSheetId="15">FALSE</definedName>
    <definedName name="QBREPORTCOMPARECOL_HOURS" localSheetId="5">FALSE</definedName>
    <definedName name="QBREPORTCOMPARECOL_HOURS" localSheetId="22">FALSE</definedName>
    <definedName name="QBREPORTCOMPARECOL_HOURS" localSheetId="26">FALSE</definedName>
    <definedName name="QBREPORTCOMPARECOL_HOURS" localSheetId="18">FALSE</definedName>
    <definedName name="QBREPORTCOMPARECOL_HOURS" localSheetId="8">FALSE</definedName>
    <definedName name="QBREPORTCOMPARECOL_HOURS" localSheetId="12">FALSE</definedName>
    <definedName name="QBREPORTCOMPARECOL_HOURS" localSheetId="19">FALSE</definedName>
    <definedName name="QBREPORTCOMPARECOL_HOURS" localSheetId="9">FALSE</definedName>
    <definedName name="QBREPORTCOMPARECOL_HOURS" localSheetId="23">FALSE</definedName>
    <definedName name="QBREPORTCOMPARECOL_HOURS" localSheetId="27">FALSE</definedName>
    <definedName name="QBREPORTCOMPARECOL_PCTCOL" localSheetId="28">FALSE</definedName>
    <definedName name="QBREPORTCOMPARECOL_PCTCOL" localSheetId="1">FALSE</definedName>
    <definedName name="QBREPORTCOMPARECOL_PCTCOL" localSheetId="16">FALSE</definedName>
    <definedName name="QBREPORTCOMPARECOL_PCTCOL" localSheetId="6">FALSE</definedName>
    <definedName name="QBREPORTCOMPARECOL_PCTCOL" localSheetId="13">FALSE</definedName>
    <definedName name="QBREPORTCOMPARECOL_PCTCOL" localSheetId="3">FALSE</definedName>
    <definedName name="QBREPORTCOMPARECOL_PCTCOL" localSheetId="10">FALSE</definedName>
    <definedName name="QBREPORTCOMPARECOL_PCTCOL" localSheetId="20">FALSE</definedName>
    <definedName name="QBREPORTCOMPARECOL_PCTCOL" localSheetId="24">FALSE</definedName>
    <definedName name="QBREPORTCOMPARECOL_PCTCOL" localSheetId="29">FALSE</definedName>
    <definedName name="QBREPORTCOMPARECOL_PCTCOL" localSheetId="17">FALSE</definedName>
    <definedName name="QBREPORTCOMPARECOL_PCTCOL" localSheetId="14">FALSE</definedName>
    <definedName name="QBREPORTCOMPARECOL_PCTCOL" localSheetId="4">FALSE</definedName>
    <definedName name="QBREPORTCOMPARECOL_PCTCOL" localSheetId="7">FALSE</definedName>
    <definedName name="QBREPORTCOMPARECOL_PCTCOL" localSheetId="11">FALSE</definedName>
    <definedName name="QBREPORTCOMPARECOL_PCTCOL" localSheetId="25">FALSE</definedName>
    <definedName name="QBREPORTCOMPARECOL_PCTCOL" localSheetId="21">FALSE</definedName>
    <definedName name="QBREPORTCOMPARECOL_PCTCOL" localSheetId="15">FALSE</definedName>
    <definedName name="QBREPORTCOMPARECOL_PCTCOL" localSheetId="5">FALSE</definedName>
    <definedName name="QBREPORTCOMPARECOL_PCTCOL" localSheetId="22">FALSE</definedName>
    <definedName name="QBREPORTCOMPARECOL_PCTCOL" localSheetId="26">FALSE</definedName>
    <definedName name="QBREPORTCOMPARECOL_PCTCOL" localSheetId="18">FALSE</definedName>
    <definedName name="QBREPORTCOMPARECOL_PCTCOL" localSheetId="8">FALSE</definedName>
    <definedName name="QBREPORTCOMPARECOL_PCTCOL" localSheetId="12">FALSE</definedName>
    <definedName name="QBREPORTCOMPARECOL_PCTCOL" localSheetId="19">FALSE</definedName>
    <definedName name="QBREPORTCOMPARECOL_PCTCOL" localSheetId="9">FALSE</definedName>
    <definedName name="QBREPORTCOMPARECOL_PCTCOL" localSheetId="23">FALSE</definedName>
    <definedName name="QBREPORTCOMPARECOL_PCTCOL" localSheetId="27">FALSE</definedName>
    <definedName name="QBREPORTCOMPARECOL_PCTEXPENSE" localSheetId="28">FALSE</definedName>
    <definedName name="QBREPORTCOMPARECOL_PCTEXPENSE" localSheetId="1">FALSE</definedName>
    <definedName name="QBREPORTCOMPARECOL_PCTEXPENSE" localSheetId="16">FALSE</definedName>
    <definedName name="QBREPORTCOMPARECOL_PCTEXPENSE" localSheetId="6">FALSE</definedName>
    <definedName name="QBREPORTCOMPARECOL_PCTEXPENSE" localSheetId="13">FALSE</definedName>
    <definedName name="QBREPORTCOMPARECOL_PCTEXPENSE" localSheetId="3">FALSE</definedName>
    <definedName name="QBREPORTCOMPARECOL_PCTEXPENSE" localSheetId="10">FALSE</definedName>
    <definedName name="QBREPORTCOMPARECOL_PCTEXPENSE" localSheetId="20">FALSE</definedName>
    <definedName name="QBREPORTCOMPARECOL_PCTEXPENSE" localSheetId="24">FALSE</definedName>
    <definedName name="QBREPORTCOMPARECOL_PCTEXPENSE" localSheetId="29">FALSE</definedName>
    <definedName name="QBREPORTCOMPARECOL_PCTEXPENSE" localSheetId="17">FALSE</definedName>
    <definedName name="QBREPORTCOMPARECOL_PCTEXPENSE" localSheetId="14">FALSE</definedName>
    <definedName name="QBREPORTCOMPARECOL_PCTEXPENSE" localSheetId="4">FALSE</definedName>
    <definedName name="QBREPORTCOMPARECOL_PCTEXPENSE" localSheetId="7">FALSE</definedName>
    <definedName name="QBREPORTCOMPARECOL_PCTEXPENSE" localSheetId="11">FALSE</definedName>
    <definedName name="QBREPORTCOMPARECOL_PCTEXPENSE" localSheetId="25">FALSE</definedName>
    <definedName name="QBREPORTCOMPARECOL_PCTEXPENSE" localSheetId="21">FALSE</definedName>
    <definedName name="QBREPORTCOMPARECOL_PCTEXPENSE" localSheetId="15">FALSE</definedName>
    <definedName name="QBREPORTCOMPARECOL_PCTEXPENSE" localSheetId="5">FALSE</definedName>
    <definedName name="QBREPORTCOMPARECOL_PCTEXPENSE" localSheetId="22">FALSE</definedName>
    <definedName name="QBREPORTCOMPARECOL_PCTEXPENSE" localSheetId="26">FALSE</definedName>
    <definedName name="QBREPORTCOMPARECOL_PCTEXPENSE" localSheetId="18">FALSE</definedName>
    <definedName name="QBREPORTCOMPARECOL_PCTEXPENSE" localSheetId="8">FALSE</definedName>
    <definedName name="QBREPORTCOMPARECOL_PCTEXPENSE" localSheetId="12">FALSE</definedName>
    <definedName name="QBREPORTCOMPARECOL_PCTEXPENSE" localSheetId="19">FALSE</definedName>
    <definedName name="QBREPORTCOMPARECOL_PCTEXPENSE" localSheetId="9">FALSE</definedName>
    <definedName name="QBREPORTCOMPARECOL_PCTEXPENSE" localSheetId="23">FALSE</definedName>
    <definedName name="QBREPORTCOMPARECOL_PCTEXPENSE" localSheetId="27">FALSE</definedName>
    <definedName name="QBREPORTCOMPARECOL_PCTINCOME" localSheetId="28">FALSE</definedName>
    <definedName name="QBREPORTCOMPARECOL_PCTINCOME" localSheetId="1">FALSE</definedName>
    <definedName name="QBREPORTCOMPARECOL_PCTINCOME" localSheetId="16">FALSE</definedName>
    <definedName name="QBREPORTCOMPARECOL_PCTINCOME" localSheetId="6">FALSE</definedName>
    <definedName name="QBREPORTCOMPARECOL_PCTINCOME" localSheetId="13">FALSE</definedName>
    <definedName name="QBREPORTCOMPARECOL_PCTINCOME" localSheetId="3">FALSE</definedName>
    <definedName name="QBREPORTCOMPARECOL_PCTINCOME" localSheetId="10">FALSE</definedName>
    <definedName name="QBREPORTCOMPARECOL_PCTINCOME" localSheetId="20">FALSE</definedName>
    <definedName name="QBREPORTCOMPARECOL_PCTINCOME" localSheetId="24">FALSE</definedName>
    <definedName name="QBREPORTCOMPARECOL_PCTINCOME" localSheetId="29">FALSE</definedName>
    <definedName name="QBREPORTCOMPARECOL_PCTINCOME" localSheetId="17">FALSE</definedName>
    <definedName name="QBREPORTCOMPARECOL_PCTINCOME" localSheetId="14">FALSE</definedName>
    <definedName name="QBREPORTCOMPARECOL_PCTINCOME" localSheetId="4">FALSE</definedName>
    <definedName name="QBREPORTCOMPARECOL_PCTINCOME" localSheetId="7">FALSE</definedName>
    <definedName name="QBREPORTCOMPARECOL_PCTINCOME" localSheetId="11">FALSE</definedName>
    <definedName name="QBREPORTCOMPARECOL_PCTINCOME" localSheetId="25">FALSE</definedName>
    <definedName name="QBREPORTCOMPARECOL_PCTINCOME" localSheetId="21">FALSE</definedName>
    <definedName name="QBREPORTCOMPARECOL_PCTINCOME" localSheetId="15">FALSE</definedName>
    <definedName name="QBREPORTCOMPARECOL_PCTINCOME" localSheetId="5">FALSE</definedName>
    <definedName name="QBREPORTCOMPARECOL_PCTINCOME" localSheetId="22">FALSE</definedName>
    <definedName name="QBREPORTCOMPARECOL_PCTINCOME" localSheetId="26">FALSE</definedName>
    <definedName name="QBREPORTCOMPARECOL_PCTINCOME" localSheetId="18">FALSE</definedName>
    <definedName name="QBREPORTCOMPARECOL_PCTINCOME" localSheetId="8">FALSE</definedName>
    <definedName name="QBREPORTCOMPARECOL_PCTINCOME" localSheetId="12">FALSE</definedName>
    <definedName name="QBREPORTCOMPARECOL_PCTINCOME" localSheetId="19">FALSE</definedName>
    <definedName name="QBREPORTCOMPARECOL_PCTINCOME" localSheetId="9">FALSE</definedName>
    <definedName name="QBREPORTCOMPARECOL_PCTINCOME" localSheetId="23">FALSE</definedName>
    <definedName name="QBREPORTCOMPARECOL_PCTINCOME" localSheetId="27">FALSE</definedName>
    <definedName name="QBREPORTCOMPARECOL_PCTOFSALES" localSheetId="28">FALSE</definedName>
    <definedName name="QBREPORTCOMPARECOL_PCTOFSALES" localSheetId="1">FALSE</definedName>
    <definedName name="QBREPORTCOMPARECOL_PCTOFSALES" localSheetId="16">FALSE</definedName>
    <definedName name="QBREPORTCOMPARECOL_PCTOFSALES" localSheetId="6">FALSE</definedName>
    <definedName name="QBREPORTCOMPARECOL_PCTOFSALES" localSheetId="13">FALSE</definedName>
    <definedName name="QBREPORTCOMPARECOL_PCTOFSALES" localSheetId="3">FALSE</definedName>
    <definedName name="QBREPORTCOMPARECOL_PCTOFSALES" localSheetId="10">FALSE</definedName>
    <definedName name="QBREPORTCOMPARECOL_PCTOFSALES" localSheetId="20">FALSE</definedName>
    <definedName name="QBREPORTCOMPARECOL_PCTOFSALES" localSheetId="24">FALSE</definedName>
    <definedName name="QBREPORTCOMPARECOL_PCTOFSALES" localSheetId="29">FALSE</definedName>
    <definedName name="QBREPORTCOMPARECOL_PCTOFSALES" localSheetId="17">FALSE</definedName>
    <definedName name="QBREPORTCOMPARECOL_PCTOFSALES" localSheetId="14">FALSE</definedName>
    <definedName name="QBREPORTCOMPARECOL_PCTOFSALES" localSheetId="4">FALSE</definedName>
    <definedName name="QBREPORTCOMPARECOL_PCTOFSALES" localSheetId="7">FALSE</definedName>
    <definedName name="QBREPORTCOMPARECOL_PCTOFSALES" localSheetId="11">FALSE</definedName>
    <definedName name="QBREPORTCOMPARECOL_PCTOFSALES" localSheetId="25">FALSE</definedName>
    <definedName name="QBREPORTCOMPARECOL_PCTOFSALES" localSheetId="21">FALSE</definedName>
    <definedName name="QBREPORTCOMPARECOL_PCTOFSALES" localSheetId="15">FALSE</definedName>
    <definedName name="QBREPORTCOMPARECOL_PCTOFSALES" localSheetId="5">FALSE</definedName>
    <definedName name="QBREPORTCOMPARECOL_PCTOFSALES" localSheetId="22">FALSE</definedName>
    <definedName name="QBREPORTCOMPARECOL_PCTOFSALES" localSheetId="26">FALSE</definedName>
    <definedName name="QBREPORTCOMPARECOL_PCTOFSALES" localSheetId="18">FALSE</definedName>
    <definedName name="QBREPORTCOMPARECOL_PCTOFSALES" localSheetId="8">FALSE</definedName>
    <definedName name="QBREPORTCOMPARECOL_PCTOFSALES" localSheetId="12">FALSE</definedName>
    <definedName name="QBREPORTCOMPARECOL_PCTOFSALES" localSheetId="19">FALSE</definedName>
    <definedName name="QBREPORTCOMPARECOL_PCTOFSALES" localSheetId="9">FALSE</definedName>
    <definedName name="QBREPORTCOMPARECOL_PCTOFSALES" localSheetId="23">FALSE</definedName>
    <definedName name="QBREPORTCOMPARECOL_PCTOFSALES" localSheetId="27">FALSE</definedName>
    <definedName name="QBREPORTCOMPARECOL_PCTROW" localSheetId="28">FALSE</definedName>
    <definedName name="QBREPORTCOMPARECOL_PCTROW" localSheetId="1">FALSE</definedName>
    <definedName name="QBREPORTCOMPARECOL_PCTROW" localSheetId="16">FALSE</definedName>
    <definedName name="QBREPORTCOMPARECOL_PCTROW" localSheetId="6">FALSE</definedName>
    <definedName name="QBREPORTCOMPARECOL_PCTROW" localSheetId="13">FALSE</definedName>
    <definedName name="QBREPORTCOMPARECOL_PCTROW" localSheetId="3">FALSE</definedName>
    <definedName name="QBREPORTCOMPARECOL_PCTROW" localSheetId="10">FALSE</definedName>
    <definedName name="QBREPORTCOMPARECOL_PCTROW" localSheetId="20">FALSE</definedName>
    <definedName name="QBREPORTCOMPARECOL_PCTROW" localSheetId="24">FALSE</definedName>
    <definedName name="QBREPORTCOMPARECOL_PCTROW" localSheetId="29">FALSE</definedName>
    <definedName name="QBREPORTCOMPARECOL_PCTROW" localSheetId="17">FALSE</definedName>
    <definedName name="QBREPORTCOMPARECOL_PCTROW" localSheetId="14">FALSE</definedName>
    <definedName name="QBREPORTCOMPARECOL_PCTROW" localSheetId="4">FALSE</definedName>
    <definedName name="QBREPORTCOMPARECOL_PCTROW" localSheetId="7">FALSE</definedName>
    <definedName name="QBREPORTCOMPARECOL_PCTROW" localSheetId="11">FALSE</definedName>
    <definedName name="QBREPORTCOMPARECOL_PCTROW" localSheetId="25">FALSE</definedName>
    <definedName name="QBREPORTCOMPARECOL_PCTROW" localSheetId="21">FALSE</definedName>
    <definedName name="QBREPORTCOMPARECOL_PCTROW" localSheetId="15">FALSE</definedName>
    <definedName name="QBREPORTCOMPARECOL_PCTROW" localSheetId="5">FALSE</definedName>
    <definedName name="QBREPORTCOMPARECOL_PCTROW" localSheetId="22">FALSE</definedName>
    <definedName name="QBREPORTCOMPARECOL_PCTROW" localSheetId="26">FALSE</definedName>
    <definedName name="QBREPORTCOMPARECOL_PCTROW" localSheetId="18">FALSE</definedName>
    <definedName name="QBREPORTCOMPARECOL_PCTROW" localSheetId="8">FALSE</definedName>
    <definedName name="QBREPORTCOMPARECOL_PCTROW" localSheetId="12">FALSE</definedName>
    <definedName name="QBREPORTCOMPARECOL_PCTROW" localSheetId="19">FALSE</definedName>
    <definedName name="QBREPORTCOMPARECOL_PCTROW" localSheetId="9">FALSE</definedName>
    <definedName name="QBREPORTCOMPARECOL_PCTROW" localSheetId="23">FALSE</definedName>
    <definedName name="QBREPORTCOMPARECOL_PCTROW" localSheetId="27">FALSE</definedName>
    <definedName name="QBREPORTCOMPARECOL_PPDIFF" localSheetId="28">FALSE</definedName>
    <definedName name="QBREPORTCOMPARECOL_PPDIFF" localSheetId="1">FALSE</definedName>
    <definedName name="QBREPORTCOMPARECOL_PPDIFF" localSheetId="16">FALSE</definedName>
    <definedName name="QBREPORTCOMPARECOL_PPDIFF" localSheetId="6">FALSE</definedName>
    <definedName name="QBREPORTCOMPARECOL_PPDIFF" localSheetId="13">FALSE</definedName>
    <definedName name="QBREPORTCOMPARECOL_PPDIFF" localSheetId="3">FALSE</definedName>
    <definedName name="QBREPORTCOMPARECOL_PPDIFF" localSheetId="10">FALSE</definedName>
    <definedName name="QBREPORTCOMPARECOL_PPDIFF" localSheetId="20">FALSE</definedName>
    <definedName name="QBREPORTCOMPARECOL_PPDIFF" localSheetId="24">FALSE</definedName>
    <definedName name="QBREPORTCOMPARECOL_PPDIFF" localSheetId="29">FALSE</definedName>
    <definedName name="QBREPORTCOMPARECOL_PPDIFF" localSheetId="17">FALSE</definedName>
    <definedName name="QBREPORTCOMPARECOL_PPDIFF" localSheetId="14">FALSE</definedName>
    <definedName name="QBREPORTCOMPARECOL_PPDIFF" localSheetId="4">FALSE</definedName>
    <definedName name="QBREPORTCOMPARECOL_PPDIFF" localSheetId="7">FALSE</definedName>
    <definedName name="QBREPORTCOMPARECOL_PPDIFF" localSheetId="11">FALSE</definedName>
    <definedName name="QBREPORTCOMPARECOL_PPDIFF" localSheetId="25">FALSE</definedName>
    <definedName name="QBREPORTCOMPARECOL_PPDIFF" localSheetId="21">FALSE</definedName>
    <definedName name="QBREPORTCOMPARECOL_PPDIFF" localSheetId="15">FALSE</definedName>
    <definedName name="QBREPORTCOMPARECOL_PPDIFF" localSheetId="5">FALSE</definedName>
    <definedName name="QBREPORTCOMPARECOL_PPDIFF" localSheetId="22">FALSE</definedName>
    <definedName name="QBREPORTCOMPARECOL_PPDIFF" localSheetId="26">FALSE</definedName>
    <definedName name="QBREPORTCOMPARECOL_PPDIFF" localSheetId="18">FALSE</definedName>
    <definedName name="QBREPORTCOMPARECOL_PPDIFF" localSheetId="8">FALSE</definedName>
    <definedName name="QBREPORTCOMPARECOL_PPDIFF" localSheetId="12">FALSE</definedName>
    <definedName name="QBREPORTCOMPARECOL_PPDIFF" localSheetId="19">FALSE</definedName>
    <definedName name="QBREPORTCOMPARECOL_PPDIFF" localSheetId="9">FALSE</definedName>
    <definedName name="QBREPORTCOMPARECOL_PPDIFF" localSheetId="23">FALSE</definedName>
    <definedName name="QBREPORTCOMPARECOL_PPDIFF" localSheetId="27">FALSE</definedName>
    <definedName name="QBREPORTCOMPARECOL_PPPCT" localSheetId="28">FALSE</definedName>
    <definedName name="QBREPORTCOMPARECOL_PPPCT" localSheetId="1">FALSE</definedName>
    <definedName name="QBREPORTCOMPARECOL_PPPCT" localSheetId="16">FALSE</definedName>
    <definedName name="QBREPORTCOMPARECOL_PPPCT" localSheetId="6">FALSE</definedName>
    <definedName name="QBREPORTCOMPARECOL_PPPCT" localSheetId="13">FALSE</definedName>
    <definedName name="QBREPORTCOMPARECOL_PPPCT" localSheetId="3">FALSE</definedName>
    <definedName name="QBREPORTCOMPARECOL_PPPCT" localSheetId="10">FALSE</definedName>
    <definedName name="QBREPORTCOMPARECOL_PPPCT" localSheetId="20">FALSE</definedName>
    <definedName name="QBREPORTCOMPARECOL_PPPCT" localSheetId="24">FALSE</definedName>
    <definedName name="QBREPORTCOMPARECOL_PPPCT" localSheetId="29">FALSE</definedName>
    <definedName name="QBREPORTCOMPARECOL_PPPCT" localSheetId="17">FALSE</definedName>
    <definedName name="QBREPORTCOMPARECOL_PPPCT" localSheetId="14">FALSE</definedName>
    <definedName name="QBREPORTCOMPARECOL_PPPCT" localSheetId="4">FALSE</definedName>
    <definedName name="QBREPORTCOMPARECOL_PPPCT" localSheetId="7">FALSE</definedName>
    <definedName name="QBREPORTCOMPARECOL_PPPCT" localSheetId="11">FALSE</definedName>
    <definedName name="QBREPORTCOMPARECOL_PPPCT" localSheetId="25">FALSE</definedName>
    <definedName name="QBREPORTCOMPARECOL_PPPCT" localSheetId="21">FALSE</definedName>
    <definedName name="QBREPORTCOMPARECOL_PPPCT" localSheetId="15">FALSE</definedName>
    <definedName name="QBREPORTCOMPARECOL_PPPCT" localSheetId="5">FALSE</definedName>
    <definedName name="QBREPORTCOMPARECOL_PPPCT" localSheetId="22">FALSE</definedName>
    <definedName name="QBREPORTCOMPARECOL_PPPCT" localSheetId="26">FALSE</definedName>
    <definedName name="QBREPORTCOMPARECOL_PPPCT" localSheetId="18">FALSE</definedName>
    <definedName name="QBREPORTCOMPARECOL_PPPCT" localSheetId="8">FALSE</definedName>
    <definedName name="QBREPORTCOMPARECOL_PPPCT" localSheetId="12">FALSE</definedName>
    <definedName name="QBREPORTCOMPARECOL_PPPCT" localSheetId="19">FALSE</definedName>
    <definedName name="QBREPORTCOMPARECOL_PPPCT" localSheetId="9">FALSE</definedName>
    <definedName name="QBREPORTCOMPARECOL_PPPCT" localSheetId="23">FALSE</definedName>
    <definedName name="QBREPORTCOMPARECOL_PPPCT" localSheetId="27">FALSE</definedName>
    <definedName name="QBREPORTCOMPARECOL_PREVPERIOD" localSheetId="28">FALSE</definedName>
    <definedName name="QBREPORTCOMPARECOL_PREVPERIOD" localSheetId="1">FALSE</definedName>
    <definedName name="QBREPORTCOMPARECOL_PREVPERIOD" localSheetId="16">FALSE</definedName>
    <definedName name="QBREPORTCOMPARECOL_PREVPERIOD" localSheetId="6">FALSE</definedName>
    <definedName name="QBREPORTCOMPARECOL_PREVPERIOD" localSheetId="13">FALSE</definedName>
    <definedName name="QBREPORTCOMPARECOL_PREVPERIOD" localSheetId="3">FALSE</definedName>
    <definedName name="QBREPORTCOMPARECOL_PREVPERIOD" localSheetId="10">FALSE</definedName>
    <definedName name="QBREPORTCOMPARECOL_PREVPERIOD" localSheetId="20">FALSE</definedName>
    <definedName name="QBREPORTCOMPARECOL_PREVPERIOD" localSheetId="24">FALSE</definedName>
    <definedName name="QBREPORTCOMPARECOL_PREVPERIOD" localSheetId="29">FALSE</definedName>
    <definedName name="QBREPORTCOMPARECOL_PREVPERIOD" localSheetId="17">FALSE</definedName>
    <definedName name="QBREPORTCOMPARECOL_PREVPERIOD" localSheetId="14">FALSE</definedName>
    <definedName name="QBREPORTCOMPARECOL_PREVPERIOD" localSheetId="4">FALSE</definedName>
    <definedName name="QBREPORTCOMPARECOL_PREVPERIOD" localSheetId="7">FALSE</definedName>
    <definedName name="QBREPORTCOMPARECOL_PREVPERIOD" localSheetId="11">FALSE</definedName>
    <definedName name="QBREPORTCOMPARECOL_PREVPERIOD" localSheetId="25">FALSE</definedName>
    <definedName name="QBREPORTCOMPARECOL_PREVPERIOD" localSheetId="21">FALSE</definedName>
    <definedName name="QBREPORTCOMPARECOL_PREVPERIOD" localSheetId="15">FALSE</definedName>
    <definedName name="QBREPORTCOMPARECOL_PREVPERIOD" localSheetId="5">FALSE</definedName>
    <definedName name="QBREPORTCOMPARECOL_PREVPERIOD" localSheetId="22">FALSE</definedName>
    <definedName name="QBREPORTCOMPARECOL_PREVPERIOD" localSheetId="26">FALSE</definedName>
    <definedName name="QBREPORTCOMPARECOL_PREVPERIOD" localSheetId="18">FALSE</definedName>
    <definedName name="QBREPORTCOMPARECOL_PREVPERIOD" localSheetId="8">FALSE</definedName>
    <definedName name="QBREPORTCOMPARECOL_PREVPERIOD" localSheetId="12">FALSE</definedName>
    <definedName name="QBREPORTCOMPARECOL_PREVPERIOD" localSheetId="19">FALSE</definedName>
    <definedName name="QBREPORTCOMPARECOL_PREVPERIOD" localSheetId="9">FALSE</definedName>
    <definedName name="QBREPORTCOMPARECOL_PREVPERIOD" localSheetId="23">FALSE</definedName>
    <definedName name="QBREPORTCOMPARECOL_PREVPERIOD" localSheetId="27">FALSE</definedName>
    <definedName name="QBREPORTCOMPARECOL_PREVYEAR" localSheetId="28">FALSE</definedName>
    <definedName name="QBREPORTCOMPARECOL_PREVYEAR" localSheetId="1">FALSE</definedName>
    <definedName name="QBREPORTCOMPARECOL_PREVYEAR" localSheetId="16">FALSE</definedName>
    <definedName name="QBREPORTCOMPARECOL_PREVYEAR" localSheetId="6">FALSE</definedName>
    <definedName name="QBREPORTCOMPARECOL_PREVYEAR" localSheetId="13">FALSE</definedName>
    <definedName name="QBREPORTCOMPARECOL_PREVYEAR" localSheetId="3">FALSE</definedName>
    <definedName name="QBREPORTCOMPARECOL_PREVYEAR" localSheetId="10">FALSE</definedName>
    <definedName name="QBREPORTCOMPARECOL_PREVYEAR" localSheetId="20">FALSE</definedName>
    <definedName name="QBREPORTCOMPARECOL_PREVYEAR" localSheetId="24">FALSE</definedName>
    <definedName name="QBREPORTCOMPARECOL_PREVYEAR" localSheetId="29">FALSE</definedName>
    <definedName name="QBREPORTCOMPARECOL_PREVYEAR" localSheetId="17">FALSE</definedName>
    <definedName name="QBREPORTCOMPARECOL_PREVYEAR" localSheetId="14">FALSE</definedName>
    <definedName name="QBREPORTCOMPARECOL_PREVYEAR" localSheetId="4">FALSE</definedName>
    <definedName name="QBREPORTCOMPARECOL_PREVYEAR" localSheetId="7">FALSE</definedName>
    <definedName name="QBREPORTCOMPARECOL_PREVYEAR" localSheetId="11">FALSE</definedName>
    <definedName name="QBREPORTCOMPARECOL_PREVYEAR" localSheetId="25">FALSE</definedName>
    <definedName name="QBREPORTCOMPARECOL_PREVYEAR" localSheetId="21">FALSE</definedName>
    <definedName name="QBREPORTCOMPARECOL_PREVYEAR" localSheetId="15">FALSE</definedName>
    <definedName name="QBREPORTCOMPARECOL_PREVYEAR" localSheetId="5">FALSE</definedName>
    <definedName name="QBREPORTCOMPARECOL_PREVYEAR" localSheetId="22">FALSE</definedName>
    <definedName name="QBREPORTCOMPARECOL_PREVYEAR" localSheetId="26">FALSE</definedName>
    <definedName name="QBREPORTCOMPARECOL_PREVYEAR" localSheetId="18">FALSE</definedName>
    <definedName name="QBREPORTCOMPARECOL_PREVYEAR" localSheetId="8">FALSE</definedName>
    <definedName name="QBREPORTCOMPARECOL_PREVYEAR" localSheetId="12">FALSE</definedName>
    <definedName name="QBREPORTCOMPARECOL_PREVYEAR" localSheetId="19">FALSE</definedName>
    <definedName name="QBREPORTCOMPARECOL_PREVYEAR" localSheetId="9">FALSE</definedName>
    <definedName name="QBREPORTCOMPARECOL_PREVYEAR" localSheetId="23">FALSE</definedName>
    <definedName name="QBREPORTCOMPARECOL_PREVYEAR" localSheetId="27">FALSE</definedName>
    <definedName name="QBREPORTCOMPARECOL_PYDIFF" localSheetId="28">FALSE</definedName>
    <definedName name="QBREPORTCOMPARECOL_PYDIFF" localSheetId="1">FALSE</definedName>
    <definedName name="QBREPORTCOMPARECOL_PYDIFF" localSheetId="16">FALSE</definedName>
    <definedName name="QBREPORTCOMPARECOL_PYDIFF" localSheetId="6">FALSE</definedName>
    <definedName name="QBREPORTCOMPARECOL_PYDIFF" localSheetId="13">FALSE</definedName>
    <definedName name="QBREPORTCOMPARECOL_PYDIFF" localSheetId="3">FALSE</definedName>
    <definedName name="QBREPORTCOMPARECOL_PYDIFF" localSheetId="10">FALSE</definedName>
    <definedName name="QBREPORTCOMPARECOL_PYDIFF" localSheetId="20">FALSE</definedName>
    <definedName name="QBREPORTCOMPARECOL_PYDIFF" localSheetId="24">FALSE</definedName>
    <definedName name="QBREPORTCOMPARECOL_PYDIFF" localSheetId="29">FALSE</definedName>
    <definedName name="QBREPORTCOMPARECOL_PYDIFF" localSheetId="17">FALSE</definedName>
    <definedName name="QBREPORTCOMPARECOL_PYDIFF" localSheetId="14">FALSE</definedName>
    <definedName name="QBREPORTCOMPARECOL_PYDIFF" localSheetId="4">FALSE</definedName>
    <definedName name="QBREPORTCOMPARECOL_PYDIFF" localSheetId="7">FALSE</definedName>
    <definedName name="QBREPORTCOMPARECOL_PYDIFF" localSheetId="11">FALSE</definedName>
    <definedName name="QBREPORTCOMPARECOL_PYDIFF" localSheetId="25">FALSE</definedName>
    <definedName name="QBREPORTCOMPARECOL_PYDIFF" localSheetId="21">FALSE</definedName>
    <definedName name="QBREPORTCOMPARECOL_PYDIFF" localSheetId="15">FALSE</definedName>
    <definedName name="QBREPORTCOMPARECOL_PYDIFF" localSheetId="5">FALSE</definedName>
    <definedName name="QBREPORTCOMPARECOL_PYDIFF" localSheetId="22">FALSE</definedName>
    <definedName name="QBREPORTCOMPARECOL_PYDIFF" localSheetId="26">FALSE</definedName>
    <definedName name="QBREPORTCOMPARECOL_PYDIFF" localSheetId="18">FALSE</definedName>
    <definedName name="QBREPORTCOMPARECOL_PYDIFF" localSheetId="8">FALSE</definedName>
    <definedName name="QBREPORTCOMPARECOL_PYDIFF" localSheetId="12">FALSE</definedName>
    <definedName name="QBREPORTCOMPARECOL_PYDIFF" localSheetId="19">FALSE</definedName>
    <definedName name="QBREPORTCOMPARECOL_PYDIFF" localSheetId="9">FALSE</definedName>
    <definedName name="QBREPORTCOMPARECOL_PYDIFF" localSheetId="23">FALSE</definedName>
    <definedName name="QBREPORTCOMPARECOL_PYDIFF" localSheetId="27">FALSE</definedName>
    <definedName name="QBREPORTCOMPARECOL_PYPCT" localSheetId="28">FALSE</definedName>
    <definedName name="QBREPORTCOMPARECOL_PYPCT" localSheetId="1">FALSE</definedName>
    <definedName name="QBREPORTCOMPARECOL_PYPCT" localSheetId="16">FALSE</definedName>
    <definedName name="QBREPORTCOMPARECOL_PYPCT" localSheetId="6">FALSE</definedName>
    <definedName name="QBREPORTCOMPARECOL_PYPCT" localSheetId="13">FALSE</definedName>
    <definedName name="QBREPORTCOMPARECOL_PYPCT" localSheetId="3">FALSE</definedName>
    <definedName name="QBREPORTCOMPARECOL_PYPCT" localSheetId="10">FALSE</definedName>
    <definedName name="QBREPORTCOMPARECOL_PYPCT" localSheetId="20">FALSE</definedName>
    <definedName name="QBREPORTCOMPARECOL_PYPCT" localSheetId="24">FALSE</definedName>
    <definedName name="QBREPORTCOMPARECOL_PYPCT" localSheetId="29">FALSE</definedName>
    <definedName name="QBREPORTCOMPARECOL_PYPCT" localSheetId="17">FALSE</definedName>
    <definedName name="QBREPORTCOMPARECOL_PYPCT" localSheetId="14">FALSE</definedName>
    <definedName name="QBREPORTCOMPARECOL_PYPCT" localSheetId="4">FALSE</definedName>
    <definedName name="QBREPORTCOMPARECOL_PYPCT" localSheetId="7">FALSE</definedName>
    <definedName name="QBREPORTCOMPARECOL_PYPCT" localSheetId="11">FALSE</definedName>
    <definedName name="QBREPORTCOMPARECOL_PYPCT" localSheetId="25">FALSE</definedName>
    <definedName name="QBREPORTCOMPARECOL_PYPCT" localSheetId="21">FALSE</definedName>
    <definedName name="QBREPORTCOMPARECOL_PYPCT" localSheetId="15">FALSE</definedName>
    <definedName name="QBREPORTCOMPARECOL_PYPCT" localSheetId="5">FALSE</definedName>
    <definedName name="QBREPORTCOMPARECOL_PYPCT" localSheetId="22">FALSE</definedName>
    <definedName name="QBREPORTCOMPARECOL_PYPCT" localSheetId="26">FALSE</definedName>
    <definedName name="QBREPORTCOMPARECOL_PYPCT" localSheetId="18">FALSE</definedName>
    <definedName name="QBREPORTCOMPARECOL_PYPCT" localSheetId="8">FALSE</definedName>
    <definedName name="QBREPORTCOMPARECOL_PYPCT" localSheetId="12">FALSE</definedName>
    <definedName name="QBREPORTCOMPARECOL_PYPCT" localSheetId="19">FALSE</definedName>
    <definedName name="QBREPORTCOMPARECOL_PYPCT" localSheetId="9">FALSE</definedName>
    <definedName name="QBREPORTCOMPARECOL_PYPCT" localSheetId="23">FALSE</definedName>
    <definedName name="QBREPORTCOMPARECOL_PYPCT" localSheetId="27">FALSE</definedName>
    <definedName name="QBREPORTCOMPARECOL_QTY" localSheetId="28">FALSE</definedName>
    <definedName name="QBREPORTCOMPARECOL_QTY" localSheetId="1">FALSE</definedName>
    <definedName name="QBREPORTCOMPARECOL_QTY" localSheetId="16">FALSE</definedName>
    <definedName name="QBREPORTCOMPARECOL_QTY" localSheetId="6">FALSE</definedName>
    <definedName name="QBREPORTCOMPARECOL_QTY" localSheetId="13">FALSE</definedName>
    <definedName name="QBREPORTCOMPARECOL_QTY" localSheetId="3">FALSE</definedName>
    <definedName name="QBREPORTCOMPARECOL_QTY" localSheetId="10">FALSE</definedName>
    <definedName name="QBREPORTCOMPARECOL_QTY" localSheetId="20">FALSE</definedName>
    <definedName name="QBREPORTCOMPARECOL_QTY" localSheetId="24">FALSE</definedName>
    <definedName name="QBREPORTCOMPARECOL_QTY" localSheetId="29">FALSE</definedName>
    <definedName name="QBREPORTCOMPARECOL_QTY" localSheetId="17">FALSE</definedName>
    <definedName name="QBREPORTCOMPARECOL_QTY" localSheetId="14">FALSE</definedName>
    <definedName name="QBREPORTCOMPARECOL_QTY" localSheetId="4">FALSE</definedName>
    <definedName name="QBREPORTCOMPARECOL_QTY" localSheetId="7">FALSE</definedName>
    <definedName name="QBREPORTCOMPARECOL_QTY" localSheetId="11">FALSE</definedName>
    <definedName name="QBREPORTCOMPARECOL_QTY" localSheetId="25">FALSE</definedName>
    <definedName name="QBREPORTCOMPARECOL_QTY" localSheetId="21">FALSE</definedName>
    <definedName name="QBREPORTCOMPARECOL_QTY" localSheetId="15">FALSE</definedName>
    <definedName name="QBREPORTCOMPARECOL_QTY" localSheetId="5">FALSE</definedName>
    <definedName name="QBREPORTCOMPARECOL_QTY" localSheetId="22">FALSE</definedName>
    <definedName name="QBREPORTCOMPARECOL_QTY" localSheetId="26">FALSE</definedName>
    <definedName name="QBREPORTCOMPARECOL_QTY" localSheetId="18">FALSE</definedName>
    <definedName name="QBREPORTCOMPARECOL_QTY" localSheetId="8">FALSE</definedName>
    <definedName name="QBREPORTCOMPARECOL_QTY" localSheetId="12">FALSE</definedName>
    <definedName name="QBREPORTCOMPARECOL_QTY" localSheetId="19">FALSE</definedName>
    <definedName name="QBREPORTCOMPARECOL_QTY" localSheetId="9">FALSE</definedName>
    <definedName name="QBREPORTCOMPARECOL_QTY" localSheetId="23">FALSE</definedName>
    <definedName name="QBREPORTCOMPARECOL_QTY" localSheetId="27">FALSE</definedName>
    <definedName name="QBREPORTCOMPARECOL_RATE" localSheetId="28">FALSE</definedName>
    <definedName name="QBREPORTCOMPARECOL_RATE" localSheetId="1">FALSE</definedName>
    <definedName name="QBREPORTCOMPARECOL_RATE" localSheetId="16">FALSE</definedName>
    <definedName name="QBREPORTCOMPARECOL_RATE" localSheetId="6">FALSE</definedName>
    <definedName name="QBREPORTCOMPARECOL_RATE" localSheetId="13">FALSE</definedName>
    <definedName name="QBREPORTCOMPARECOL_RATE" localSheetId="3">FALSE</definedName>
    <definedName name="QBREPORTCOMPARECOL_RATE" localSheetId="10">FALSE</definedName>
    <definedName name="QBREPORTCOMPARECOL_RATE" localSheetId="20">FALSE</definedName>
    <definedName name="QBREPORTCOMPARECOL_RATE" localSheetId="24">FALSE</definedName>
    <definedName name="QBREPORTCOMPARECOL_RATE" localSheetId="29">FALSE</definedName>
    <definedName name="QBREPORTCOMPARECOL_RATE" localSheetId="17">FALSE</definedName>
    <definedName name="QBREPORTCOMPARECOL_RATE" localSheetId="14">FALSE</definedName>
    <definedName name="QBREPORTCOMPARECOL_RATE" localSheetId="4">FALSE</definedName>
    <definedName name="QBREPORTCOMPARECOL_RATE" localSheetId="7">FALSE</definedName>
    <definedName name="QBREPORTCOMPARECOL_RATE" localSheetId="11">FALSE</definedName>
    <definedName name="QBREPORTCOMPARECOL_RATE" localSheetId="25">FALSE</definedName>
    <definedName name="QBREPORTCOMPARECOL_RATE" localSheetId="21">FALSE</definedName>
    <definedName name="QBREPORTCOMPARECOL_RATE" localSheetId="15">FALSE</definedName>
    <definedName name="QBREPORTCOMPARECOL_RATE" localSheetId="5">FALSE</definedName>
    <definedName name="QBREPORTCOMPARECOL_RATE" localSheetId="22">FALSE</definedName>
    <definedName name="QBREPORTCOMPARECOL_RATE" localSheetId="26">FALSE</definedName>
    <definedName name="QBREPORTCOMPARECOL_RATE" localSheetId="18">FALSE</definedName>
    <definedName name="QBREPORTCOMPARECOL_RATE" localSheetId="8">FALSE</definedName>
    <definedName name="QBREPORTCOMPARECOL_RATE" localSheetId="12">FALSE</definedName>
    <definedName name="QBREPORTCOMPARECOL_RATE" localSheetId="19">FALSE</definedName>
    <definedName name="QBREPORTCOMPARECOL_RATE" localSheetId="9">FALSE</definedName>
    <definedName name="QBREPORTCOMPARECOL_RATE" localSheetId="23">FALSE</definedName>
    <definedName name="QBREPORTCOMPARECOL_RATE" localSheetId="27">FALSE</definedName>
    <definedName name="QBREPORTCOMPARECOL_TRIPBILLEDMILES" localSheetId="28">FALSE</definedName>
    <definedName name="QBREPORTCOMPARECOL_TRIPBILLEDMILES" localSheetId="1">FALSE</definedName>
    <definedName name="QBREPORTCOMPARECOL_TRIPBILLEDMILES" localSheetId="16">FALSE</definedName>
    <definedName name="QBREPORTCOMPARECOL_TRIPBILLEDMILES" localSheetId="6">FALSE</definedName>
    <definedName name="QBREPORTCOMPARECOL_TRIPBILLEDMILES" localSheetId="13">FALSE</definedName>
    <definedName name="QBREPORTCOMPARECOL_TRIPBILLEDMILES" localSheetId="3">FALSE</definedName>
    <definedName name="QBREPORTCOMPARECOL_TRIPBILLEDMILES" localSheetId="10">FALSE</definedName>
    <definedName name="QBREPORTCOMPARECOL_TRIPBILLEDMILES" localSheetId="20">FALSE</definedName>
    <definedName name="QBREPORTCOMPARECOL_TRIPBILLEDMILES" localSheetId="24">FALSE</definedName>
    <definedName name="QBREPORTCOMPARECOL_TRIPBILLEDMILES" localSheetId="29">FALSE</definedName>
    <definedName name="QBREPORTCOMPARECOL_TRIPBILLEDMILES" localSheetId="17">FALSE</definedName>
    <definedName name="QBREPORTCOMPARECOL_TRIPBILLEDMILES" localSheetId="14">FALSE</definedName>
    <definedName name="QBREPORTCOMPARECOL_TRIPBILLEDMILES" localSheetId="4">FALSE</definedName>
    <definedName name="QBREPORTCOMPARECOL_TRIPBILLEDMILES" localSheetId="7">FALSE</definedName>
    <definedName name="QBREPORTCOMPARECOL_TRIPBILLEDMILES" localSheetId="11">FALSE</definedName>
    <definedName name="QBREPORTCOMPARECOL_TRIPBILLEDMILES" localSheetId="25">FALSE</definedName>
    <definedName name="QBREPORTCOMPARECOL_TRIPBILLEDMILES" localSheetId="21">FALSE</definedName>
    <definedName name="QBREPORTCOMPARECOL_TRIPBILLEDMILES" localSheetId="15">FALSE</definedName>
    <definedName name="QBREPORTCOMPARECOL_TRIPBILLEDMILES" localSheetId="5">FALSE</definedName>
    <definedName name="QBREPORTCOMPARECOL_TRIPBILLEDMILES" localSheetId="22">FALSE</definedName>
    <definedName name="QBREPORTCOMPARECOL_TRIPBILLEDMILES" localSheetId="26">FALSE</definedName>
    <definedName name="QBREPORTCOMPARECOL_TRIPBILLEDMILES" localSheetId="18">FALSE</definedName>
    <definedName name="QBREPORTCOMPARECOL_TRIPBILLEDMILES" localSheetId="8">FALSE</definedName>
    <definedName name="QBREPORTCOMPARECOL_TRIPBILLEDMILES" localSheetId="12">FALSE</definedName>
    <definedName name="QBREPORTCOMPARECOL_TRIPBILLEDMILES" localSheetId="19">FALSE</definedName>
    <definedName name="QBREPORTCOMPARECOL_TRIPBILLEDMILES" localSheetId="9">FALSE</definedName>
    <definedName name="QBREPORTCOMPARECOL_TRIPBILLEDMILES" localSheetId="23">FALSE</definedName>
    <definedName name="QBREPORTCOMPARECOL_TRIPBILLEDMILES" localSheetId="27">FALSE</definedName>
    <definedName name="QBREPORTCOMPARECOL_TRIPBILLINGAMOUNT" localSheetId="28">FALSE</definedName>
    <definedName name="QBREPORTCOMPARECOL_TRIPBILLINGAMOUNT" localSheetId="1">FALSE</definedName>
    <definedName name="QBREPORTCOMPARECOL_TRIPBILLINGAMOUNT" localSheetId="16">FALSE</definedName>
    <definedName name="QBREPORTCOMPARECOL_TRIPBILLINGAMOUNT" localSheetId="6">FALSE</definedName>
    <definedName name="QBREPORTCOMPARECOL_TRIPBILLINGAMOUNT" localSheetId="13">FALSE</definedName>
    <definedName name="QBREPORTCOMPARECOL_TRIPBILLINGAMOUNT" localSheetId="3">FALSE</definedName>
    <definedName name="QBREPORTCOMPARECOL_TRIPBILLINGAMOUNT" localSheetId="10">FALSE</definedName>
    <definedName name="QBREPORTCOMPARECOL_TRIPBILLINGAMOUNT" localSheetId="20">FALSE</definedName>
    <definedName name="QBREPORTCOMPARECOL_TRIPBILLINGAMOUNT" localSheetId="24">FALSE</definedName>
    <definedName name="QBREPORTCOMPARECOL_TRIPBILLINGAMOUNT" localSheetId="29">FALSE</definedName>
    <definedName name="QBREPORTCOMPARECOL_TRIPBILLINGAMOUNT" localSheetId="17">FALSE</definedName>
    <definedName name="QBREPORTCOMPARECOL_TRIPBILLINGAMOUNT" localSheetId="14">FALSE</definedName>
    <definedName name="QBREPORTCOMPARECOL_TRIPBILLINGAMOUNT" localSheetId="4">FALSE</definedName>
    <definedName name="QBREPORTCOMPARECOL_TRIPBILLINGAMOUNT" localSheetId="7">FALSE</definedName>
    <definedName name="QBREPORTCOMPARECOL_TRIPBILLINGAMOUNT" localSheetId="11">FALSE</definedName>
    <definedName name="QBREPORTCOMPARECOL_TRIPBILLINGAMOUNT" localSheetId="25">FALSE</definedName>
    <definedName name="QBREPORTCOMPARECOL_TRIPBILLINGAMOUNT" localSheetId="21">FALSE</definedName>
    <definedName name="QBREPORTCOMPARECOL_TRIPBILLINGAMOUNT" localSheetId="15">FALSE</definedName>
    <definedName name="QBREPORTCOMPARECOL_TRIPBILLINGAMOUNT" localSheetId="5">FALSE</definedName>
    <definedName name="QBREPORTCOMPARECOL_TRIPBILLINGAMOUNT" localSheetId="22">FALSE</definedName>
    <definedName name="QBREPORTCOMPARECOL_TRIPBILLINGAMOUNT" localSheetId="26">FALSE</definedName>
    <definedName name="QBREPORTCOMPARECOL_TRIPBILLINGAMOUNT" localSheetId="18">FALSE</definedName>
    <definedName name="QBREPORTCOMPARECOL_TRIPBILLINGAMOUNT" localSheetId="8">FALSE</definedName>
    <definedName name="QBREPORTCOMPARECOL_TRIPBILLINGAMOUNT" localSheetId="12">FALSE</definedName>
    <definedName name="QBREPORTCOMPARECOL_TRIPBILLINGAMOUNT" localSheetId="19">FALSE</definedName>
    <definedName name="QBREPORTCOMPARECOL_TRIPBILLINGAMOUNT" localSheetId="9">FALSE</definedName>
    <definedName name="QBREPORTCOMPARECOL_TRIPBILLINGAMOUNT" localSheetId="23">FALSE</definedName>
    <definedName name="QBREPORTCOMPARECOL_TRIPBILLINGAMOUNT" localSheetId="27">FALSE</definedName>
    <definedName name="QBREPORTCOMPARECOL_TRIPMILES" localSheetId="28">FALSE</definedName>
    <definedName name="QBREPORTCOMPARECOL_TRIPMILES" localSheetId="1">FALSE</definedName>
    <definedName name="QBREPORTCOMPARECOL_TRIPMILES" localSheetId="16">FALSE</definedName>
    <definedName name="QBREPORTCOMPARECOL_TRIPMILES" localSheetId="6">FALSE</definedName>
    <definedName name="QBREPORTCOMPARECOL_TRIPMILES" localSheetId="13">FALSE</definedName>
    <definedName name="QBREPORTCOMPARECOL_TRIPMILES" localSheetId="3">FALSE</definedName>
    <definedName name="QBREPORTCOMPARECOL_TRIPMILES" localSheetId="10">FALSE</definedName>
    <definedName name="QBREPORTCOMPARECOL_TRIPMILES" localSheetId="20">FALSE</definedName>
    <definedName name="QBREPORTCOMPARECOL_TRIPMILES" localSheetId="24">FALSE</definedName>
    <definedName name="QBREPORTCOMPARECOL_TRIPMILES" localSheetId="29">FALSE</definedName>
    <definedName name="QBREPORTCOMPARECOL_TRIPMILES" localSheetId="17">FALSE</definedName>
    <definedName name="QBREPORTCOMPARECOL_TRIPMILES" localSheetId="14">FALSE</definedName>
    <definedName name="QBREPORTCOMPARECOL_TRIPMILES" localSheetId="4">FALSE</definedName>
    <definedName name="QBREPORTCOMPARECOL_TRIPMILES" localSheetId="7">FALSE</definedName>
    <definedName name="QBREPORTCOMPARECOL_TRIPMILES" localSheetId="11">FALSE</definedName>
    <definedName name="QBREPORTCOMPARECOL_TRIPMILES" localSheetId="25">FALSE</definedName>
    <definedName name="QBREPORTCOMPARECOL_TRIPMILES" localSheetId="21">FALSE</definedName>
    <definedName name="QBREPORTCOMPARECOL_TRIPMILES" localSheetId="15">FALSE</definedName>
    <definedName name="QBREPORTCOMPARECOL_TRIPMILES" localSheetId="5">FALSE</definedName>
    <definedName name="QBREPORTCOMPARECOL_TRIPMILES" localSheetId="22">FALSE</definedName>
    <definedName name="QBREPORTCOMPARECOL_TRIPMILES" localSheetId="26">FALSE</definedName>
    <definedName name="QBREPORTCOMPARECOL_TRIPMILES" localSheetId="18">FALSE</definedName>
    <definedName name="QBREPORTCOMPARECOL_TRIPMILES" localSheetId="8">FALSE</definedName>
    <definedName name="QBREPORTCOMPARECOL_TRIPMILES" localSheetId="12">FALSE</definedName>
    <definedName name="QBREPORTCOMPARECOL_TRIPMILES" localSheetId="19">FALSE</definedName>
    <definedName name="QBREPORTCOMPARECOL_TRIPMILES" localSheetId="9">FALSE</definedName>
    <definedName name="QBREPORTCOMPARECOL_TRIPMILES" localSheetId="23">FALSE</definedName>
    <definedName name="QBREPORTCOMPARECOL_TRIPMILES" localSheetId="27">FALSE</definedName>
    <definedName name="QBREPORTCOMPARECOL_TRIPNOTBILLABLEMILES" localSheetId="28">FALSE</definedName>
    <definedName name="QBREPORTCOMPARECOL_TRIPNOTBILLABLEMILES" localSheetId="1">FALSE</definedName>
    <definedName name="QBREPORTCOMPARECOL_TRIPNOTBILLABLEMILES" localSheetId="16">FALSE</definedName>
    <definedName name="QBREPORTCOMPARECOL_TRIPNOTBILLABLEMILES" localSheetId="6">FALSE</definedName>
    <definedName name="QBREPORTCOMPARECOL_TRIPNOTBILLABLEMILES" localSheetId="13">FALSE</definedName>
    <definedName name="QBREPORTCOMPARECOL_TRIPNOTBILLABLEMILES" localSheetId="3">FALSE</definedName>
    <definedName name="QBREPORTCOMPARECOL_TRIPNOTBILLABLEMILES" localSheetId="10">FALSE</definedName>
    <definedName name="QBREPORTCOMPARECOL_TRIPNOTBILLABLEMILES" localSheetId="20">FALSE</definedName>
    <definedName name="QBREPORTCOMPARECOL_TRIPNOTBILLABLEMILES" localSheetId="24">FALSE</definedName>
    <definedName name="QBREPORTCOMPARECOL_TRIPNOTBILLABLEMILES" localSheetId="29">FALSE</definedName>
    <definedName name="QBREPORTCOMPARECOL_TRIPNOTBILLABLEMILES" localSheetId="17">FALSE</definedName>
    <definedName name="QBREPORTCOMPARECOL_TRIPNOTBILLABLEMILES" localSheetId="14">FALSE</definedName>
    <definedName name="QBREPORTCOMPARECOL_TRIPNOTBILLABLEMILES" localSheetId="4">FALSE</definedName>
    <definedName name="QBREPORTCOMPARECOL_TRIPNOTBILLABLEMILES" localSheetId="7">FALSE</definedName>
    <definedName name="QBREPORTCOMPARECOL_TRIPNOTBILLABLEMILES" localSheetId="11">FALSE</definedName>
    <definedName name="QBREPORTCOMPARECOL_TRIPNOTBILLABLEMILES" localSheetId="25">FALSE</definedName>
    <definedName name="QBREPORTCOMPARECOL_TRIPNOTBILLABLEMILES" localSheetId="21">FALSE</definedName>
    <definedName name="QBREPORTCOMPARECOL_TRIPNOTBILLABLEMILES" localSheetId="15">FALSE</definedName>
    <definedName name="QBREPORTCOMPARECOL_TRIPNOTBILLABLEMILES" localSheetId="5">FALSE</definedName>
    <definedName name="QBREPORTCOMPARECOL_TRIPNOTBILLABLEMILES" localSheetId="22">FALSE</definedName>
    <definedName name="QBREPORTCOMPARECOL_TRIPNOTBILLABLEMILES" localSheetId="26">FALSE</definedName>
    <definedName name="QBREPORTCOMPARECOL_TRIPNOTBILLABLEMILES" localSheetId="18">FALSE</definedName>
    <definedName name="QBREPORTCOMPARECOL_TRIPNOTBILLABLEMILES" localSheetId="8">FALSE</definedName>
    <definedName name="QBREPORTCOMPARECOL_TRIPNOTBILLABLEMILES" localSheetId="12">FALSE</definedName>
    <definedName name="QBREPORTCOMPARECOL_TRIPNOTBILLABLEMILES" localSheetId="19">FALSE</definedName>
    <definedName name="QBREPORTCOMPARECOL_TRIPNOTBILLABLEMILES" localSheetId="9">FALSE</definedName>
    <definedName name="QBREPORTCOMPARECOL_TRIPNOTBILLABLEMILES" localSheetId="23">FALSE</definedName>
    <definedName name="QBREPORTCOMPARECOL_TRIPNOTBILLABLEMILES" localSheetId="27">FALSE</definedName>
    <definedName name="QBREPORTCOMPARECOL_TRIPTAXDEDUCTIBLEAMOUNT" localSheetId="28">FALSE</definedName>
    <definedName name="QBREPORTCOMPARECOL_TRIPTAXDEDUCTIBLEAMOUNT" localSheetId="1">FALSE</definedName>
    <definedName name="QBREPORTCOMPARECOL_TRIPTAXDEDUCTIBLEAMOUNT" localSheetId="16">FALSE</definedName>
    <definedName name="QBREPORTCOMPARECOL_TRIPTAXDEDUCTIBLEAMOUNT" localSheetId="6">FALSE</definedName>
    <definedName name="QBREPORTCOMPARECOL_TRIPTAXDEDUCTIBLEAMOUNT" localSheetId="13">FALSE</definedName>
    <definedName name="QBREPORTCOMPARECOL_TRIPTAXDEDUCTIBLEAMOUNT" localSheetId="3">FALSE</definedName>
    <definedName name="QBREPORTCOMPARECOL_TRIPTAXDEDUCTIBLEAMOUNT" localSheetId="10">FALSE</definedName>
    <definedName name="QBREPORTCOMPARECOL_TRIPTAXDEDUCTIBLEAMOUNT" localSheetId="20">FALSE</definedName>
    <definedName name="QBREPORTCOMPARECOL_TRIPTAXDEDUCTIBLEAMOUNT" localSheetId="24">FALSE</definedName>
    <definedName name="QBREPORTCOMPARECOL_TRIPTAXDEDUCTIBLEAMOUNT" localSheetId="29">FALSE</definedName>
    <definedName name="QBREPORTCOMPARECOL_TRIPTAXDEDUCTIBLEAMOUNT" localSheetId="17">FALSE</definedName>
    <definedName name="QBREPORTCOMPARECOL_TRIPTAXDEDUCTIBLEAMOUNT" localSheetId="14">FALSE</definedName>
    <definedName name="QBREPORTCOMPARECOL_TRIPTAXDEDUCTIBLEAMOUNT" localSheetId="4">FALSE</definedName>
    <definedName name="QBREPORTCOMPARECOL_TRIPTAXDEDUCTIBLEAMOUNT" localSheetId="7">FALSE</definedName>
    <definedName name="QBREPORTCOMPARECOL_TRIPTAXDEDUCTIBLEAMOUNT" localSheetId="11">FALSE</definedName>
    <definedName name="QBREPORTCOMPARECOL_TRIPTAXDEDUCTIBLEAMOUNT" localSheetId="25">FALSE</definedName>
    <definedName name="QBREPORTCOMPARECOL_TRIPTAXDEDUCTIBLEAMOUNT" localSheetId="21">FALSE</definedName>
    <definedName name="QBREPORTCOMPARECOL_TRIPTAXDEDUCTIBLEAMOUNT" localSheetId="15">FALSE</definedName>
    <definedName name="QBREPORTCOMPARECOL_TRIPTAXDEDUCTIBLEAMOUNT" localSheetId="5">FALSE</definedName>
    <definedName name="QBREPORTCOMPARECOL_TRIPTAXDEDUCTIBLEAMOUNT" localSheetId="22">FALSE</definedName>
    <definedName name="QBREPORTCOMPARECOL_TRIPTAXDEDUCTIBLEAMOUNT" localSheetId="26">FALSE</definedName>
    <definedName name="QBREPORTCOMPARECOL_TRIPTAXDEDUCTIBLEAMOUNT" localSheetId="18">FALSE</definedName>
    <definedName name="QBREPORTCOMPARECOL_TRIPTAXDEDUCTIBLEAMOUNT" localSheetId="8">FALSE</definedName>
    <definedName name="QBREPORTCOMPARECOL_TRIPTAXDEDUCTIBLEAMOUNT" localSheetId="12">FALSE</definedName>
    <definedName name="QBREPORTCOMPARECOL_TRIPTAXDEDUCTIBLEAMOUNT" localSheetId="19">FALSE</definedName>
    <definedName name="QBREPORTCOMPARECOL_TRIPTAXDEDUCTIBLEAMOUNT" localSheetId="9">FALSE</definedName>
    <definedName name="QBREPORTCOMPARECOL_TRIPTAXDEDUCTIBLEAMOUNT" localSheetId="23">FALSE</definedName>
    <definedName name="QBREPORTCOMPARECOL_TRIPTAXDEDUCTIBLEAMOUNT" localSheetId="27">FALSE</definedName>
    <definedName name="QBREPORTCOMPARECOL_TRIPUNBILLEDMILES" localSheetId="28">FALSE</definedName>
    <definedName name="QBREPORTCOMPARECOL_TRIPUNBILLEDMILES" localSheetId="1">FALSE</definedName>
    <definedName name="QBREPORTCOMPARECOL_TRIPUNBILLEDMILES" localSheetId="16">FALSE</definedName>
    <definedName name="QBREPORTCOMPARECOL_TRIPUNBILLEDMILES" localSheetId="6">FALSE</definedName>
    <definedName name="QBREPORTCOMPARECOL_TRIPUNBILLEDMILES" localSheetId="13">FALSE</definedName>
    <definedName name="QBREPORTCOMPARECOL_TRIPUNBILLEDMILES" localSheetId="3">FALSE</definedName>
    <definedName name="QBREPORTCOMPARECOL_TRIPUNBILLEDMILES" localSheetId="10">FALSE</definedName>
    <definedName name="QBREPORTCOMPARECOL_TRIPUNBILLEDMILES" localSheetId="20">FALSE</definedName>
    <definedName name="QBREPORTCOMPARECOL_TRIPUNBILLEDMILES" localSheetId="24">FALSE</definedName>
    <definedName name="QBREPORTCOMPARECOL_TRIPUNBILLEDMILES" localSheetId="29">FALSE</definedName>
    <definedName name="QBREPORTCOMPARECOL_TRIPUNBILLEDMILES" localSheetId="17">FALSE</definedName>
    <definedName name="QBREPORTCOMPARECOL_TRIPUNBILLEDMILES" localSheetId="14">FALSE</definedName>
    <definedName name="QBREPORTCOMPARECOL_TRIPUNBILLEDMILES" localSheetId="4">FALSE</definedName>
    <definedName name="QBREPORTCOMPARECOL_TRIPUNBILLEDMILES" localSheetId="7">FALSE</definedName>
    <definedName name="QBREPORTCOMPARECOL_TRIPUNBILLEDMILES" localSheetId="11">FALSE</definedName>
    <definedName name="QBREPORTCOMPARECOL_TRIPUNBILLEDMILES" localSheetId="25">FALSE</definedName>
    <definedName name="QBREPORTCOMPARECOL_TRIPUNBILLEDMILES" localSheetId="21">FALSE</definedName>
    <definedName name="QBREPORTCOMPARECOL_TRIPUNBILLEDMILES" localSheetId="15">FALSE</definedName>
    <definedName name="QBREPORTCOMPARECOL_TRIPUNBILLEDMILES" localSheetId="5">FALSE</definedName>
    <definedName name="QBREPORTCOMPARECOL_TRIPUNBILLEDMILES" localSheetId="22">FALSE</definedName>
    <definedName name="QBREPORTCOMPARECOL_TRIPUNBILLEDMILES" localSheetId="26">FALSE</definedName>
    <definedName name="QBREPORTCOMPARECOL_TRIPUNBILLEDMILES" localSheetId="18">FALSE</definedName>
    <definedName name="QBREPORTCOMPARECOL_TRIPUNBILLEDMILES" localSheetId="8">FALSE</definedName>
    <definedName name="QBREPORTCOMPARECOL_TRIPUNBILLEDMILES" localSheetId="12">FALSE</definedName>
    <definedName name="QBREPORTCOMPARECOL_TRIPUNBILLEDMILES" localSheetId="19">FALSE</definedName>
    <definedName name="QBREPORTCOMPARECOL_TRIPUNBILLEDMILES" localSheetId="9">FALSE</definedName>
    <definedName name="QBREPORTCOMPARECOL_TRIPUNBILLEDMILES" localSheetId="23">FALSE</definedName>
    <definedName name="QBREPORTCOMPARECOL_TRIPUNBILLEDMILES" localSheetId="27">FALSE</definedName>
    <definedName name="QBREPORTCOMPARECOL_YTD" localSheetId="28">TRUE</definedName>
    <definedName name="QBREPORTCOMPARECOL_YTD" localSheetId="1">FALSE</definedName>
    <definedName name="QBREPORTCOMPARECOL_YTD" localSheetId="16">TRUE</definedName>
    <definedName name="QBREPORTCOMPARECOL_YTD" localSheetId="6">TRUE</definedName>
    <definedName name="QBREPORTCOMPARECOL_YTD" localSheetId="13">TRUE</definedName>
    <definedName name="QBREPORTCOMPARECOL_YTD" localSheetId="3">TRUE</definedName>
    <definedName name="QBREPORTCOMPARECOL_YTD" localSheetId="10">TRUE</definedName>
    <definedName name="QBREPORTCOMPARECOL_YTD" localSheetId="20">TRUE</definedName>
    <definedName name="QBREPORTCOMPARECOL_YTD" localSheetId="24">TRUE</definedName>
    <definedName name="QBREPORTCOMPARECOL_YTD" localSheetId="29">TRUE</definedName>
    <definedName name="QBREPORTCOMPARECOL_YTD" localSheetId="17">TRUE</definedName>
    <definedName name="QBREPORTCOMPARECOL_YTD" localSheetId="14">TRUE</definedName>
    <definedName name="QBREPORTCOMPARECOL_YTD" localSheetId="4">TRUE</definedName>
    <definedName name="QBREPORTCOMPARECOL_YTD" localSheetId="7">TRUE</definedName>
    <definedName name="QBREPORTCOMPARECOL_YTD" localSheetId="11">TRUE</definedName>
    <definedName name="QBREPORTCOMPARECOL_YTD" localSheetId="25">TRUE</definedName>
    <definedName name="QBREPORTCOMPARECOL_YTD" localSheetId="21">TRUE</definedName>
    <definedName name="QBREPORTCOMPARECOL_YTD" localSheetId="15">TRUE</definedName>
    <definedName name="QBREPORTCOMPARECOL_YTD" localSheetId="5">TRUE</definedName>
    <definedName name="QBREPORTCOMPARECOL_YTD" localSheetId="22">TRUE</definedName>
    <definedName name="QBREPORTCOMPARECOL_YTD" localSheetId="26">TRUE</definedName>
    <definedName name="QBREPORTCOMPARECOL_YTD" localSheetId="18">TRUE</definedName>
    <definedName name="QBREPORTCOMPARECOL_YTD" localSheetId="8">TRUE</definedName>
    <definedName name="QBREPORTCOMPARECOL_YTD" localSheetId="12">TRUE</definedName>
    <definedName name="QBREPORTCOMPARECOL_YTD" localSheetId="19">TRUE</definedName>
    <definedName name="QBREPORTCOMPARECOL_YTD" localSheetId="9">TRUE</definedName>
    <definedName name="QBREPORTCOMPARECOL_YTD" localSheetId="23">TRUE</definedName>
    <definedName name="QBREPORTCOMPARECOL_YTD" localSheetId="27">TRUE</definedName>
    <definedName name="QBREPORTCOMPARECOL_YTDBUDGET" localSheetId="28">TRUE</definedName>
    <definedName name="QBREPORTCOMPARECOL_YTDBUDGET" localSheetId="1">FALSE</definedName>
    <definedName name="QBREPORTCOMPARECOL_YTDBUDGET" localSheetId="16">TRUE</definedName>
    <definedName name="QBREPORTCOMPARECOL_YTDBUDGET" localSheetId="6">TRUE</definedName>
    <definedName name="QBREPORTCOMPARECOL_YTDBUDGET" localSheetId="13">TRUE</definedName>
    <definedName name="QBREPORTCOMPARECOL_YTDBUDGET" localSheetId="3">TRUE</definedName>
    <definedName name="QBREPORTCOMPARECOL_YTDBUDGET" localSheetId="10">TRUE</definedName>
    <definedName name="QBREPORTCOMPARECOL_YTDBUDGET" localSheetId="20">TRUE</definedName>
    <definedName name="QBREPORTCOMPARECOL_YTDBUDGET" localSheetId="24">TRUE</definedName>
    <definedName name="QBREPORTCOMPARECOL_YTDBUDGET" localSheetId="29">TRUE</definedName>
    <definedName name="QBREPORTCOMPARECOL_YTDBUDGET" localSheetId="17">TRUE</definedName>
    <definedName name="QBREPORTCOMPARECOL_YTDBUDGET" localSheetId="14">TRUE</definedName>
    <definedName name="QBREPORTCOMPARECOL_YTDBUDGET" localSheetId="4">TRUE</definedName>
    <definedName name="QBREPORTCOMPARECOL_YTDBUDGET" localSheetId="7">TRUE</definedName>
    <definedName name="QBREPORTCOMPARECOL_YTDBUDGET" localSheetId="11">TRUE</definedName>
    <definedName name="QBREPORTCOMPARECOL_YTDBUDGET" localSheetId="25">TRUE</definedName>
    <definedName name="QBREPORTCOMPARECOL_YTDBUDGET" localSheetId="21">TRUE</definedName>
    <definedName name="QBREPORTCOMPARECOL_YTDBUDGET" localSheetId="15">TRUE</definedName>
    <definedName name="QBREPORTCOMPARECOL_YTDBUDGET" localSheetId="5">TRUE</definedName>
    <definedName name="QBREPORTCOMPARECOL_YTDBUDGET" localSheetId="22">TRUE</definedName>
    <definedName name="QBREPORTCOMPARECOL_YTDBUDGET" localSheetId="26">TRUE</definedName>
    <definedName name="QBREPORTCOMPARECOL_YTDBUDGET" localSheetId="18">TRUE</definedName>
    <definedName name="QBREPORTCOMPARECOL_YTDBUDGET" localSheetId="8">TRUE</definedName>
    <definedName name="QBREPORTCOMPARECOL_YTDBUDGET" localSheetId="12">TRUE</definedName>
    <definedName name="QBREPORTCOMPARECOL_YTDBUDGET" localSheetId="19">TRUE</definedName>
    <definedName name="QBREPORTCOMPARECOL_YTDBUDGET" localSheetId="9">TRUE</definedName>
    <definedName name="QBREPORTCOMPARECOL_YTDBUDGET" localSheetId="23">TRUE</definedName>
    <definedName name="QBREPORTCOMPARECOL_YTDBUDGET" localSheetId="27">TRUE</definedName>
    <definedName name="QBREPORTCOMPARECOL_YTDPCT" localSheetId="28">FALSE</definedName>
    <definedName name="QBREPORTCOMPARECOL_YTDPCT" localSheetId="1">FALSE</definedName>
    <definedName name="QBREPORTCOMPARECOL_YTDPCT" localSheetId="16">FALSE</definedName>
    <definedName name="QBREPORTCOMPARECOL_YTDPCT" localSheetId="6">FALSE</definedName>
    <definedName name="QBREPORTCOMPARECOL_YTDPCT" localSheetId="13">FALSE</definedName>
    <definedName name="QBREPORTCOMPARECOL_YTDPCT" localSheetId="3">FALSE</definedName>
    <definedName name="QBREPORTCOMPARECOL_YTDPCT" localSheetId="10">FALSE</definedName>
    <definedName name="QBREPORTCOMPARECOL_YTDPCT" localSheetId="20">FALSE</definedName>
    <definedName name="QBREPORTCOMPARECOL_YTDPCT" localSheetId="24">FALSE</definedName>
    <definedName name="QBREPORTCOMPARECOL_YTDPCT" localSheetId="29">FALSE</definedName>
    <definedName name="QBREPORTCOMPARECOL_YTDPCT" localSheetId="17">FALSE</definedName>
    <definedName name="QBREPORTCOMPARECOL_YTDPCT" localSheetId="14">FALSE</definedName>
    <definedName name="QBREPORTCOMPARECOL_YTDPCT" localSheetId="4">FALSE</definedName>
    <definedName name="QBREPORTCOMPARECOL_YTDPCT" localSheetId="7">FALSE</definedName>
    <definedName name="QBREPORTCOMPARECOL_YTDPCT" localSheetId="11">FALSE</definedName>
    <definedName name="QBREPORTCOMPARECOL_YTDPCT" localSheetId="25">FALSE</definedName>
    <definedName name="QBREPORTCOMPARECOL_YTDPCT" localSheetId="21">FALSE</definedName>
    <definedName name="QBREPORTCOMPARECOL_YTDPCT" localSheetId="15">FALSE</definedName>
    <definedName name="QBREPORTCOMPARECOL_YTDPCT" localSheetId="5">FALSE</definedName>
    <definedName name="QBREPORTCOMPARECOL_YTDPCT" localSheetId="22">FALSE</definedName>
    <definedName name="QBREPORTCOMPARECOL_YTDPCT" localSheetId="26">FALSE</definedName>
    <definedName name="QBREPORTCOMPARECOL_YTDPCT" localSheetId="18">FALSE</definedName>
    <definedName name="QBREPORTCOMPARECOL_YTDPCT" localSheetId="8">FALSE</definedName>
    <definedName name="QBREPORTCOMPARECOL_YTDPCT" localSheetId="12">FALSE</definedName>
    <definedName name="QBREPORTCOMPARECOL_YTDPCT" localSheetId="19">FALSE</definedName>
    <definedName name="QBREPORTCOMPARECOL_YTDPCT" localSheetId="9">FALSE</definedName>
    <definedName name="QBREPORTCOMPARECOL_YTDPCT" localSheetId="23">FALSE</definedName>
    <definedName name="QBREPORTCOMPARECOL_YTDPCT" localSheetId="27">FALSE</definedName>
    <definedName name="QBREPORTROWAXIS" localSheetId="28">11</definedName>
    <definedName name="QBREPORTROWAXIS" localSheetId="1">9</definedName>
    <definedName name="QBREPORTROWAXIS" localSheetId="16">11</definedName>
    <definedName name="QBREPORTROWAXIS" localSheetId="6">11</definedName>
    <definedName name="QBREPORTROWAXIS" localSheetId="13">11</definedName>
    <definedName name="QBREPORTROWAXIS" localSheetId="3">11</definedName>
    <definedName name="QBREPORTROWAXIS" localSheetId="10">11</definedName>
    <definedName name="QBREPORTROWAXIS" localSheetId="20">11</definedName>
    <definedName name="QBREPORTROWAXIS" localSheetId="24">11</definedName>
    <definedName name="QBREPORTROWAXIS" localSheetId="29">11</definedName>
    <definedName name="QBREPORTROWAXIS" localSheetId="17">11</definedName>
    <definedName name="QBREPORTROWAXIS" localSheetId="14">11</definedName>
    <definedName name="QBREPORTROWAXIS" localSheetId="4">11</definedName>
    <definedName name="QBREPORTROWAXIS" localSheetId="7">11</definedName>
    <definedName name="QBREPORTROWAXIS" localSheetId="11">11</definedName>
    <definedName name="QBREPORTROWAXIS" localSheetId="25">11</definedName>
    <definedName name="QBREPORTROWAXIS" localSheetId="21">11</definedName>
    <definedName name="QBREPORTROWAXIS" localSheetId="15">11</definedName>
    <definedName name="QBREPORTROWAXIS" localSheetId="5">11</definedName>
    <definedName name="QBREPORTROWAXIS" localSheetId="22">11</definedName>
    <definedName name="QBREPORTROWAXIS" localSheetId="26">11</definedName>
    <definedName name="QBREPORTROWAXIS" localSheetId="18">11</definedName>
    <definedName name="QBREPORTROWAXIS" localSheetId="8">11</definedName>
    <definedName name="QBREPORTROWAXIS" localSheetId="12">11</definedName>
    <definedName name="QBREPORTROWAXIS" localSheetId="19">11</definedName>
    <definedName name="QBREPORTROWAXIS" localSheetId="9">11</definedName>
    <definedName name="QBREPORTROWAXIS" localSheetId="23">11</definedName>
    <definedName name="QBREPORTROWAXIS" localSheetId="27">11</definedName>
    <definedName name="QBREPORTSUBCOLAXIS" localSheetId="28">24</definedName>
    <definedName name="QBREPORTSUBCOLAXIS" localSheetId="1">0</definedName>
    <definedName name="QBREPORTSUBCOLAXIS" localSheetId="16">24</definedName>
    <definedName name="QBREPORTSUBCOLAXIS" localSheetId="6">24</definedName>
    <definedName name="QBREPORTSUBCOLAXIS" localSheetId="13">24</definedName>
    <definedName name="QBREPORTSUBCOLAXIS" localSheetId="3">24</definedName>
    <definedName name="QBREPORTSUBCOLAXIS" localSheetId="10">24</definedName>
    <definedName name="QBREPORTSUBCOLAXIS" localSheetId="20">24</definedName>
    <definedName name="QBREPORTSUBCOLAXIS" localSheetId="24">24</definedName>
    <definedName name="QBREPORTSUBCOLAXIS" localSheetId="29">24</definedName>
    <definedName name="QBREPORTSUBCOLAXIS" localSheetId="17">24</definedName>
    <definedName name="QBREPORTSUBCOLAXIS" localSheetId="14">24</definedName>
    <definedName name="QBREPORTSUBCOLAXIS" localSheetId="4">24</definedName>
    <definedName name="QBREPORTSUBCOLAXIS" localSheetId="7">24</definedName>
    <definedName name="QBREPORTSUBCOLAXIS" localSheetId="11">24</definedName>
    <definedName name="QBREPORTSUBCOLAXIS" localSheetId="25">24</definedName>
    <definedName name="QBREPORTSUBCOLAXIS" localSheetId="21">24</definedName>
    <definedName name="QBREPORTSUBCOLAXIS" localSheetId="15">24</definedName>
    <definedName name="QBREPORTSUBCOLAXIS" localSheetId="5">24</definedName>
    <definedName name="QBREPORTSUBCOLAXIS" localSheetId="22">24</definedName>
    <definedName name="QBREPORTSUBCOLAXIS" localSheetId="26">24</definedName>
    <definedName name="QBREPORTSUBCOLAXIS" localSheetId="18">24</definedName>
    <definedName name="QBREPORTSUBCOLAXIS" localSheetId="8">24</definedName>
    <definedName name="QBREPORTSUBCOLAXIS" localSheetId="12">24</definedName>
    <definedName name="QBREPORTSUBCOLAXIS" localSheetId="19">24</definedName>
    <definedName name="QBREPORTSUBCOLAXIS" localSheetId="9">24</definedName>
    <definedName name="QBREPORTSUBCOLAXIS" localSheetId="23">24</definedName>
    <definedName name="QBREPORTSUBCOLAXIS" localSheetId="27">24</definedName>
    <definedName name="QBREPORTTYPE" localSheetId="28">273</definedName>
    <definedName name="QBREPORTTYPE" localSheetId="1">5</definedName>
    <definedName name="QBREPORTTYPE" localSheetId="16">273</definedName>
    <definedName name="QBREPORTTYPE" localSheetId="6">273</definedName>
    <definedName name="QBREPORTTYPE" localSheetId="13">273</definedName>
    <definedName name="QBREPORTTYPE" localSheetId="3">273</definedName>
    <definedName name="QBREPORTTYPE" localSheetId="10">273</definedName>
    <definedName name="QBREPORTTYPE" localSheetId="20">273</definedName>
    <definedName name="QBREPORTTYPE" localSheetId="24">273</definedName>
    <definedName name="QBREPORTTYPE" localSheetId="29">273</definedName>
    <definedName name="QBREPORTTYPE" localSheetId="17">273</definedName>
    <definedName name="QBREPORTTYPE" localSheetId="14">273</definedName>
    <definedName name="QBREPORTTYPE" localSheetId="4">273</definedName>
    <definedName name="QBREPORTTYPE" localSheetId="7">273</definedName>
    <definedName name="QBREPORTTYPE" localSheetId="11">273</definedName>
    <definedName name="QBREPORTTYPE" localSheetId="25">273</definedName>
    <definedName name="QBREPORTTYPE" localSheetId="21">273</definedName>
    <definedName name="QBREPORTTYPE" localSheetId="15">273</definedName>
    <definedName name="QBREPORTTYPE" localSheetId="5">273</definedName>
    <definedName name="QBREPORTTYPE" localSheetId="22">273</definedName>
    <definedName name="QBREPORTTYPE" localSheetId="26">273</definedName>
    <definedName name="QBREPORTTYPE" localSheetId="18">273</definedName>
    <definedName name="QBREPORTTYPE" localSheetId="8">273</definedName>
    <definedName name="QBREPORTTYPE" localSheetId="12">273</definedName>
    <definedName name="QBREPORTTYPE" localSheetId="19">273</definedName>
    <definedName name="QBREPORTTYPE" localSheetId="9">273</definedName>
    <definedName name="QBREPORTTYPE" localSheetId="23">273</definedName>
    <definedName name="QBREPORTTYPE" localSheetId="27">273</definedName>
    <definedName name="QBROWHEADERS" localSheetId="28">5</definedName>
    <definedName name="QBROWHEADERS" localSheetId="1">6</definedName>
    <definedName name="QBROWHEADERS" localSheetId="16">7</definedName>
    <definedName name="QBROWHEADERS" localSheetId="6">7</definedName>
    <definedName name="QBROWHEADERS" localSheetId="13">5</definedName>
    <definedName name="QBROWHEADERS" localSheetId="3">5</definedName>
    <definedName name="QBROWHEADERS" localSheetId="10">7</definedName>
    <definedName name="QBROWHEADERS" localSheetId="20">5</definedName>
    <definedName name="QBROWHEADERS" localSheetId="24">5</definedName>
    <definedName name="QBROWHEADERS" localSheetId="29">5</definedName>
    <definedName name="QBROWHEADERS" localSheetId="17">7</definedName>
    <definedName name="QBROWHEADERS" localSheetId="14">5</definedName>
    <definedName name="QBROWHEADERS" localSheetId="4">5</definedName>
    <definedName name="QBROWHEADERS" localSheetId="7">7</definedName>
    <definedName name="QBROWHEADERS" localSheetId="11">7</definedName>
    <definedName name="QBROWHEADERS" localSheetId="25">5</definedName>
    <definedName name="QBROWHEADERS" localSheetId="21">5</definedName>
    <definedName name="QBROWHEADERS" localSheetId="15">5</definedName>
    <definedName name="QBROWHEADERS" localSheetId="5">5</definedName>
    <definedName name="QBROWHEADERS" localSheetId="22">5</definedName>
    <definedName name="QBROWHEADERS" localSheetId="26">5</definedName>
    <definedName name="QBROWHEADERS" localSheetId="18">7</definedName>
    <definedName name="QBROWHEADERS" localSheetId="8">7</definedName>
    <definedName name="QBROWHEADERS" localSheetId="12">6</definedName>
    <definedName name="QBROWHEADERS" localSheetId="19">7</definedName>
    <definedName name="QBROWHEADERS" localSheetId="9">7</definedName>
    <definedName name="QBROWHEADERS" localSheetId="23">7</definedName>
    <definedName name="QBROWHEADERS" localSheetId="27">7</definedName>
    <definedName name="QBSTARTDATE" localSheetId="28">20130801</definedName>
    <definedName name="QBSTARTDATE" localSheetId="1">20130831</definedName>
    <definedName name="QBSTARTDATE" localSheetId="16">20130801</definedName>
    <definedName name="QBSTARTDATE" localSheetId="6">20130801</definedName>
    <definedName name="QBSTARTDATE" localSheetId="13">20130801</definedName>
    <definedName name="QBSTARTDATE" localSheetId="3">20130801</definedName>
    <definedName name="QBSTARTDATE" localSheetId="10">20130801</definedName>
    <definedName name="QBSTARTDATE" localSheetId="20">20130801</definedName>
    <definedName name="QBSTARTDATE" localSheetId="24">20130801</definedName>
    <definedName name="QBSTARTDATE" localSheetId="29">20130801</definedName>
    <definedName name="QBSTARTDATE" localSheetId="17">20130801</definedName>
    <definedName name="QBSTARTDATE" localSheetId="14">20130801</definedName>
    <definedName name="QBSTARTDATE" localSheetId="4">20130801</definedName>
    <definedName name="QBSTARTDATE" localSheetId="7">20130801</definedName>
    <definedName name="QBSTARTDATE" localSheetId="11">20130801</definedName>
    <definedName name="QBSTARTDATE" localSheetId="25">20130801</definedName>
    <definedName name="QBSTARTDATE" localSheetId="21">20130801</definedName>
    <definedName name="QBSTARTDATE" localSheetId="15">20130801</definedName>
    <definedName name="QBSTARTDATE" localSheetId="5">20130801</definedName>
    <definedName name="QBSTARTDATE" localSheetId="22">20130801</definedName>
    <definedName name="QBSTARTDATE" localSheetId="26">20130801</definedName>
    <definedName name="QBSTARTDATE" localSheetId="18">20130801</definedName>
    <definedName name="QBSTARTDATE" localSheetId="8">20130801</definedName>
    <definedName name="QBSTARTDATE" localSheetId="12">20130801</definedName>
    <definedName name="QBSTARTDATE" localSheetId="19">20130801</definedName>
    <definedName name="QBSTARTDATE" localSheetId="9">20130801</definedName>
    <definedName name="QBSTARTDATE" localSheetId="23">20130801</definedName>
    <definedName name="QBSTARTDATE" localSheetId="27">20130801</definedName>
  </definedNames>
  <calcPr fullCalcOnLoad="1"/>
</workbook>
</file>

<file path=xl/sharedStrings.xml><?xml version="1.0" encoding="utf-8"?>
<sst xmlns="http://schemas.openxmlformats.org/spreadsheetml/2006/main" count="794" uniqueCount="240">
  <si>
    <t>Budget</t>
  </si>
  <si>
    <t>YTD Budget</t>
  </si>
  <si>
    <t>Annual Budget</t>
  </si>
  <si>
    <t>Ordinary Income/Expense</t>
  </si>
  <si>
    <t>Income</t>
  </si>
  <si>
    <t>44500 · Government Grants</t>
  </si>
  <si>
    <t>Total Income</t>
  </si>
  <si>
    <t>Gross Profit</t>
  </si>
  <si>
    <t>Expense</t>
  </si>
  <si>
    <t>110000 · Salary &amp; Wages-Operational</t>
  </si>
  <si>
    <t>315000 · Consultants-Legal</t>
  </si>
  <si>
    <t>316100 · Consultants-Data Porcessing</t>
  </si>
  <si>
    <t>317200 · Employment Contract-Janitor</t>
  </si>
  <si>
    <t>331000 · Repairs&amp;Maintenance</t>
  </si>
  <si>
    <t>350000 · Printing</t>
  </si>
  <si>
    <t>360000 · Outreach</t>
  </si>
  <si>
    <t>521000 · Postage</t>
  </si>
  <si>
    <t>523000 · Telephone</t>
  </si>
  <si>
    <t>524000 · Internet Service</t>
  </si>
  <si>
    <t>530700 · Public Off Liability Insurance</t>
  </si>
  <si>
    <t>541000 · Lease/Rental-Equipment</t>
  </si>
  <si>
    <t>542000 · Lease/Rental-Building</t>
  </si>
  <si>
    <t>550000 · Travel</t>
  </si>
  <si>
    <t>600100 · Office Supplies</t>
  </si>
  <si>
    <t>600200 · Food Service</t>
  </si>
  <si>
    <t>600900 · Vehicle-Repairs</t>
  </si>
  <si>
    <t>601400 · Other Operating Supplies</t>
  </si>
  <si>
    <t>Total Expense</t>
  </si>
  <si>
    <t>Net Ordinary Income</t>
  </si>
  <si>
    <t>Net Income</t>
  </si>
  <si>
    <t>% of Budget</t>
  </si>
  <si>
    <t>830000 · Training Services</t>
  </si>
  <si>
    <t>111000 · Salary &amp; Wages-Client Sevices</t>
  </si>
  <si>
    <t>211000 · FICA-Client Services</t>
  </si>
  <si>
    <t>820000 · Intensive Services</t>
  </si>
  <si>
    <t>8700000 · In-Direct Costs</t>
  </si>
  <si>
    <t>511000 · Electricity</t>
  </si>
  <si>
    <t>MHC Dislocated</t>
  </si>
  <si>
    <t>Patrick Dislocated</t>
  </si>
  <si>
    <t>Unobligated Dislocated</t>
  </si>
  <si>
    <t>Total Dislocated</t>
  </si>
  <si>
    <t>MHC Adult</t>
  </si>
  <si>
    <t>Patrick Adult</t>
  </si>
  <si>
    <t>Total Adult</t>
  </si>
  <si>
    <t>Patrick Youth In</t>
  </si>
  <si>
    <t>Unobligated Youth In</t>
  </si>
  <si>
    <t>Total Youth In</t>
  </si>
  <si>
    <t>Patrick Youth Out</t>
  </si>
  <si>
    <t>Unobligated Youth Out</t>
  </si>
  <si>
    <t>Total Youth Out</t>
  </si>
  <si>
    <t>Administration</t>
  </si>
  <si>
    <t>Total Spending and Budget</t>
  </si>
  <si>
    <t>ASSETS</t>
  </si>
  <si>
    <t>Current Assets</t>
  </si>
  <si>
    <t>Accounts Receivable</t>
  </si>
  <si>
    <t>Total Accounts Receivable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</si>
  <si>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</si>
  <si>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</si>
  <si>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</si>
  <si>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</si>
  <si>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</si>
  <si>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</si>
  <si>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Deferred Income</t>
  </si>
  <si>
    <t>Total Deferred Income</t>
  </si>
  <si>
    <t>Total Other Current Liabilities</t>
  </si>
  <si>
    <t>Total Current Liabilities</t>
  </si>
  <si>
    <t>Total Liabilities</t>
  </si>
  <si>
    <t>TOTAL LIABILITIES &amp; EQUITY</t>
  </si>
  <si>
    <t>56 6014 · Youth In-Other Operating Supp</t>
  </si>
  <si>
    <t>Total 601400 · Other Operating Supplies</t>
  </si>
  <si>
    <t>55-6014 · YouthOut-Other Operating Supp</t>
  </si>
  <si>
    <t>51-6014 · Dislocated-Other Operating Supp</t>
  </si>
  <si>
    <t>53-110 · Adult-Salary &amp; Wages-Operationa</t>
  </si>
  <si>
    <t>1101-60 · Admin to Adult</t>
  </si>
  <si>
    <t>Total 53-110 · Adult-Salary &amp; Wages-Operationa</t>
  </si>
  <si>
    <t>Total 110000 · Salary &amp; Wages-Operational</t>
  </si>
  <si>
    <t>5121-60 · Admin to Adult</t>
  </si>
  <si>
    <t>51-110 · Dislocated Wkr Salary-Oper</t>
  </si>
  <si>
    <t>110160 · Admin to Dislocated</t>
  </si>
  <si>
    <t>Total 51-110 · Dislocated Wkr Salary-Oper</t>
  </si>
  <si>
    <t>512160 · Admin to Dislocated</t>
  </si>
  <si>
    <t>56-110 · Youth In-Salary &amp; Wages-Oper</t>
  </si>
  <si>
    <t>5611160 · Admin to Youth In</t>
  </si>
  <si>
    <t>Total 56-110 · Youth In-Salary &amp; Wages-Oper</t>
  </si>
  <si>
    <t>5621060 · Admin to Youth In</t>
  </si>
  <si>
    <t>55-110 · Youth Out-Salary &amp; Wages-Oper</t>
  </si>
  <si>
    <t>5511160 · Admin to Youth Out</t>
  </si>
  <si>
    <t>Total 55-110 · Youth Out-Salary &amp; Wages-Oper</t>
  </si>
  <si>
    <t>5521060 · Admin to Youth Out</t>
  </si>
  <si>
    <t>316000 · Consultants-Other</t>
  </si>
  <si>
    <t>530500 · Vehicle Insurance</t>
  </si>
  <si>
    <t>530800 · General Liability Insurance</t>
  </si>
  <si>
    <t>2700000 · Worker's Compensation - Admin</t>
  </si>
  <si>
    <t>Unobligated</t>
  </si>
  <si>
    <t>820500 · Work Experience/Internships</t>
  </si>
  <si>
    <t>821000 · Other Supportive Services</t>
  </si>
  <si>
    <t>823000 · Tutoring</t>
  </si>
  <si>
    <t>830500 · Occupational Skills Training</t>
  </si>
  <si>
    <t>821500 · Compreh. Guidance/Counsel</t>
  </si>
  <si>
    <t>212000 · Client Travel - Client Services</t>
  </si>
  <si>
    <t>822000 · Leadership Development</t>
  </si>
  <si>
    <t>525000 · Miscellaneous</t>
  </si>
  <si>
    <t>210000 · FICA/Benefits-Operational</t>
  </si>
  <si>
    <t>51-210 · Dislocated-FICA/Ben-Operational</t>
  </si>
  <si>
    <t>Total 51-210 · Dislocated-FICA/Ben-Operational</t>
  </si>
  <si>
    <t>Total 210000 · FICA/Benefits-Operational</t>
  </si>
  <si>
    <t>53-210 · Adult-FICA/Benefits-Operational</t>
  </si>
  <si>
    <t>Total 53-210 · Adult-FICA/Benefits-Operational</t>
  </si>
  <si>
    <t>56-210 · Youth In-FICA/Ben.-Operational</t>
  </si>
  <si>
    <t>Total 56-210 · Youth In-FICA/Ben.-Operational</t>
  </si>
  <si>
    <t>55-210 · Yout Out-FICA/Ben.-Operational</t>
  </si>
  <si>
    <t>Total 55-210 · Yout Out-FICA/Ben.-Operational</t>
  </si>
  <si>
    <t>Danville/Pitts. Co. Dislocated</t>
  </si>
  <si>
    <t>Danville/Pitts. Co. Adult</t>
  </si>
  <si>
    <t>Danville/Pitts. Co. Youth In</t>
  </si>
  <si>
    <t>Danville/Pitts. Co. Youth Out</t>
  </si>
  <si>
    <t>MHC Youth Out</t>
  </si>
  <si>
    <t>832000 · Summer Employment</t>
  </si>
  <si>
    <t>8860000 · Alterative Secondary School Off</t>
  </si>
  <si>
    <t>840000 · Supportive Services</t>
  </si>
  <si>
    <t>8850000 · Other Sup. Serv.-Transportation</t>
  </si>
  <si>
    <t>Danville-Pitts. Co.</t>
  </si>
  <si>
    <t>581000 · Dues &amp; Memberships</t>
  </si>
  <si>
    <t>Amount on Orginial NOO</t>
  </si>
  <si>
    <t>11000 · Sale Foundation Receivable</t>
  </si>
  <si>
    <t>1200111 · Youth Other Funding</t>
  </si>
  <si>
    <t>Danville/Pitts. Co. RR</t>
  </si>
  <si>
    <t>MHC RR</t>
  </si>
  <si>
    <t>Patrick RR</t>
  </si>
  <si>
    <t xml:space="preserve">Total RR </t>
  </si>
  <si>
    <t>RR</t>
  </si>
  <si>
    <t>Grant Receivable 2012/2013</t>
  </si>
  <si>
    <t>Martinsville-HC</t>
  </si>
  <si>
    <t>Patrick Co.</t>
  </si>
  <si>
    <t>51111 · Dislocated Wkr ClientSvc Salary</t>
  </si>
  <si>
    <t>511121 · MHC DW RR Client Serv. Sal.</t>
  </si>
  <si>
    <t>Total 51111 · Dislocated Wkr ClientSvc Salary</t>
  </si>
  <si>
    <t>Total 111000 · Salary &amp; Wages-Client Sevices</t>
  </si>
  <si>
    <t>823500 · Follow-Up</t>
  </si>
  <si>
    <t>8870000 · Mentoring</t>
  </si>
  <si>
    <t>601200 · Books &amp; Subscriptions</t>
  </si>
  <si>
    <t>53-6014 · Adult-Other Op. Supp.-Overhead</t>
  </si>
  <si>
    <t>523100 · Mobile Telephone</t>
  </si>
  <si>
    <t>Grant Rec.-Rapid Response 13/14</t>
  </si>
  <si>
    <t>Grant Receivable 2013/2014</t>
  </si>
  <si>
    <t>Def. Rev.-Rapid Response-13/14</t>
  </si>
  <si>
    <t>Total Def. Rev.-Rapid Response-13/14</t>
  </si>
  <si>
    <t>Def. Rev.-Unob. Carryover-12/13</t>
  </si>
  <si>
    <t>Admin</t>
  </si>
  <si>
    <t>Adult</t>
  </si>
  <si>
    <t>Dislocated Worker</t>
  </si>
  <si>
    <t>Youth In School</t>
  </si>
  <si>
    <t>Youth Out of School</t>
  </si>
  <si>
    <t>Total Def. Rev.-Unob. Carryover-12/13</t>
  </si>
  <si>
    <t>Deferred Rev.-Carryover 14/15</t>
  </si>
  <si>
    <t>Deferred Revenue - Admin 13/14</t>
  </si>
  <si>
    <t>Deferred Revenue - Adult 13/14</t>
  </si>
  <si>
    <t>Danville-Pitts. Co. Bus. Serv.</t>
  </si>
  <si>
    <t>Martinsville-HC Bus. Serv.</t>
  </si>
  <si>
    <t>Patrick Co. Bus. Serv.</t>
  </si>
  <si>
    <t>Total Deferred Revenue - Adult 13/14</t>
  </si>
  <si>
    <t>Deferred Revenue - DW 13/14</t>
  </si>
  <si>
    <t>Total Deferred Revenue - DW 13/14</t>
  </si>
  <si>
    <t>Deferred Revenue - YIS 13/14</t>
  </si>
  <si>
    <t>Total Deferred Revenue - YIS 13/14</t>
  </si>
  <si>
    <t>Deferred Revenue - YOS 13/14</t>
  </si>
  <si>
    <t>Total Deferred Revenue - YOS 13/14</t>
  </si>
  <si>
    <t>511123 · Dan-PC DW BS Cl. Serv. Sal.</t>
  </si>
  <si>
    <t>512111 · Dislocated WorkerFICA-Client Sv</t>
  </si>
  <si>
    <t>512122 · Dan-PC DW BS FICA Cl. Serv.</t>
  </si>
  <si>
    <t>Total 512111 · Dislocated WorkerFICA-Client Sv</t>
  </si>
  <si>
    <t>Total 211000 · FICA-Client Services</t>
  </si>
  <si>
    <t>51-550 · Dislocated-Travel</t>
  </si>
  <si>
    <t>5155020 · Dan-PC DW Bus. Serv. Travel</t>
  </si>
  <si>
    <t>Total 51-550 · Dislocated-Travel</t>
  </si>
  <si>
    <t>Total 550000 · Travel</t>
  </si>
  <si>
    <t>511124 · M-HC DW BS Cl. Serv. Sal.</t>
  </si>
  <si>
    <t>512123 · M-HC DW BS FICA Cl. Serv.</t>
  </si>
  <si>
    <t>516001 · Dislocated-Office Supplies</t>
  </si>
  <si>
    <t>1951200 · M-HC DW Bus. Serv. Off. Supp.</t>
  </si>
  <si>
    <t>Total 516001 · Dislocated-Office Supplies</t>
  </si>
  <si>
    <t>Total 600100 · Office Supplies</t>
  </si>
  <si>
    <t>110109 · Pat. Co. DW BS Oper. Sal.</t>
  </si>
  <si>
    <t>512110 · Pat. Co. DW BS FICA Oper.</t>
  </si>
  <si>
    <t>511122 · Dan-PC DW RR Client Serv. Sal.</t>
  </si>
  <si>
    <t>512124 · Dan PC DW RR FICA Cl. Serv.</t>
  </si>
  <si>
    <t>825627 · Dan-PC DW RR Intensive Serv.</t>
  </si>
  <si>
    <t>Total 820000 · Intensive Services</t>
  </si>
  <si>
    <t>835628 · Dan-PC DW RR Training Serv.</t>
  </si>
  <si>
    <t>Total 830000 · Training Services</t>
  </si>
  <si>
    <t>512121 · MHC DW RR FICA Client Services</t>
  </si>
  <si>
    <t>825628 · MHC DW RR Intensive Services</t>
  </si>
  <si>
    <t>835629 · MHC DW RR Training Services</t>
  </si>
  <si>
    <t>825625 · Pat. Co. DW RR Intensive Serv.</t>
  </si>
  <si>
    <t>835630 · Pat. Co. DW RR Training Serv.</t>
  </si>
  <si>
    <t>53111 · Adult Client Services Salary</t>
  </si>
  <si>
    <t>531119 · Dan-PC Ad. BS Cl. Serv. Sal.</t>
  </si>
  <si>
    <t>Total 53111 · Adult Client Services Salary</t>
  </si>
  <si>
    <t>532111 · Adult FICA-Client Services</t>
  </si>
  <si>
    <t>532109 · Dan-PC Ad. BS FICA Cl. Serv.</t>
  </si>
  <si>
    <t>Total 532111 · Adult FICA-Client Services</t>
  </si>
  <si>
    <t>53-550 · Adult-Travel</t>
  </si>
  <si>
    <t>5355020 · Dan-PC Ad. Bus. Serv. Travel</t>
  </si>
  <si>
    <t>Total 53-550 · Adult-Travel</t>
  </si>
  <si>
    <t>8880000 · Professional Development</t>
  </si>
  <si>
    <t>8880001 · Dan-PC Ad. Bus. Serv. Prof. Dev</t>
  </si>
  <si>
    <t>Total 8880000 · Professional Development</t>
  </si>
  <si>
    <t>1101-09 · M-HC AD BS Oper. Sal.</t>
  </si>
  <si>
    <t>531120 · M-HC AD BS Cl. Serv. Sal.</t>
  </si>
  <si>
    <t>532110 · M-HC AD BS FICA Cl. Serv.</t>
  </si>
  <si>
    <t>5355021 · M-HC AD Bus. Serv. Travel</t>
  </si>
  <si>
    <t>1101-10 · Pat. Co. AD BS Oper. Sal.</t>
  </si>
  <si>
    <t>5121-09 · Pat. Co. AD BS FICA Oper.</t>
  </si>
  <si>
    <t>MHC Youth In</t>
  </si>
  <si>
    <t>810700 · Computer Upgrades Equipment</t>
  </si>
  <si>
    <t>900000 · Contingency</t>
  </si>
  <si>
    <t>Danville/Pitts. Co. DW Bus. Serv.</t>
  </si>
  <si>
    <t>MHC DW Bus. Serv.</t>
  </si>
  <si>
    <t>Patrick DW Bus. Serv.</t>
  </si>
  <si>
    <t>Danville/Pitts. Co. Adult Bus. Serv.</t>
  </si>
  <si>
    <t>MHC Adult Bus. Serv.</t>
  </si>
  <si>
    <t>Patrick Adult Bus. Serv.</t>
  </si>
  <si>
    <t>Unobligated Adult</t>
  </si>
  <si>
    <t>Unobligated Dislocated - Carryover '12-'13</t>
  </si>
  <si>
    <t>Unobligated Adult - Carryover '12-'13</t>
  </si>
  <si>
    <t>Unobligated Youth In - Carryover '12-'13</t>
  </si>
  <si>
    <t>Unobligated Youth Out - Carryover '12-'13</t>
  </si>
  <si>
    <t>Administration - Carryover '12-'13</t>
  </si>
  <si>
    <t>Carryover '12-'13</t>
  </si>
  <si>
    <t>Grant Rec.-Incentives '13-'14</t>
  </si>
  <si>
    <t>Def. Rev.-Incentives '13-'14</t>
  </si>
  <si>
    <t>Youth</t>
  </si>
  <si>
    <t>Total Def. Rev.-Incentives '13-'14</t>
  </si>
  <si>
    <t>Incentives</t>
  </si>
  <si>
    <t>Aug 31, 13</t>
  </si>
  <si>
    <t>Aug 13</t>
  </si>
  <si>
    <t>Jul 13 - Aug 13</t>
  </si>
  <si>
    <t>Jul - Aug 13</t>
  </si>
  <si>
    <t>600500 · Janitorial Supplies</t>
  </si>
  <si>
    <t>600800 · Vehicle-Fuels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</si>
</sst>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0.00_);\(0.0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2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49" fontId="1" fillId="0" borderId="0" xfId="55" applyNumberFormat="1" applyFont="1">
      <alignment/>
      <protection/>
    </xf>
    <xf numFmtId="49" fontId="4" fillId="0" borderId="0" xfId="55" applyNumberFormat="1" applyBorder="1" applyAlignment="1">
      <alignment horizontal="centerContinuous"/>
      <protection/>
    </xf>
    <xf numFmtId="49" fontId="4" fillId="0" borderId="10" xfId="55" applyNumberFormat="1" applyBorder="1" applyAlignment="1">
      <alignment horizontal="centerContinuous"/>
      <protection/>
    </xf>
    <xf numFmtId="0" fontId="4" fillId="0" borderId="0" xfId="55">
      <alignment/>
      <protection/>
    </xf>
    <xf numFmtId="49" fontId="1" fillId="0" borderId="0" xfId="55" applyNumberFormat="1" applyFont="1" applyAlignment="1">
      <alignment horizontal="center"/>
      <protection/>
    </xf>
    <xf numFmtId="49" fontId="1" fillId="0" borderId="14" xfId="55" applyNumberFormat="1" applyFont="1" applyBorder="1" applyAlignment="1">
      <alignment horizontal="center"/>
      <protection/>
    </xf>
    <xf numFmtId="49" fontId="4" fillId="0" borderId="0" xfId="55" applyNumberFormat="1" applyAlignment="1">
      <alignment horizontal="center"/>
      <protection/>
    </xf>
    <xf numFmtId="0" fontId="4" fillId="0" borderId="0" xfId="55" applyAlignment="1">
      <alignment horizontal="center"/>
      <protection/>
    </xf>
    <xf numFmtId="49" fontId="1" fillId="0" borderId="0" xfId="55" applyNumberFormat="1" applyFont="1" applyBorder="1" applyAlignment="1">
      <alignment horizontal="center"/>
      <protection/>
    </xf>
    <xf numFmtId="0" fontId="1" fillId="0" borderId="0" xfId="55" applyNumberFormat="1" applyFont="1">
      <alignment/>
      <protection/>
    </xf>
    <xf numFmtId="0" fontId="4" fillId="0" borderId="0" xfId="55" applyNumberFormat="1">
      <alignment/>
      <protection/>
    </xf>
    <xf numFmtId="0" fontId="21" fillId="0" borderId="0" xfId="55" applyNumberFormat="1" applyFont="1">
      <alignment/>
      <protection/>
    </xf>
    <xf numFmtId="4" fontId="21" fillId="0" borderId="0" xfId="55" applyNumberFormat="1" applyFont="1" applyBorder="1" applyAlignment="1">
      <alignment horizontal="right"/>
      <protection/>
    </xf>
    <xf numFmtId="4" fontId="21" fillId="0" borderId="0" xfId="55" applyNumberFormat="1" applyFont="1" applyAlignment="1">
      <alignment horizontal="right"/>
      <protection/>
    </xf>
    <xf numFmtId="0" fontId="21" fillId="0" borderId="0" xfId="55" applyNumberFormat="1" applyFont="1" applyAlignment="1">
      <alignment horizontal="right"/>
      <protection/>
    </xf>
    <xf numFmtId="4" fontId="21" fillId="0" borderId="15" xfId="55" applyNumberFormat="1" applyFont="1" applyBorder="1" applyAlignment="1">
      <alignment horizontal="right"/>
      <protection/>
    </xf>
    <xf numFmtId="4" fontId="21" fillId="0" borderId="16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 horizontal="right"/>
      <protection/>
    </xf>
    <xf numFmtId="167" fontId="4" fillId="0" borderId="0" xfId="55" applyNumberFormat="1" applyFont="1" applyAlignment="1" quotePrefix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RRA September 30, 20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1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6.emf" /><Relationship Id="rId2" Type="http://schemas.openxmlformats.org/officeDocument/2006/relationships/image" Target="../media/image5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Relationship Id="rId2" Type="http://schemas.openxmlformats.org/officeDocument/2006/relationships/image" Target="../media/image2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4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9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7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50.emf" /><Relationship Id="rId2" Type="http://schemas.openxmlformats.org/officeDocument/2006/relationships/image" Target="../media/image5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7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Relationship Id="rId2" Type="http://schemas.openxmlformats.org/officeDocument/2006/relationships/image" Target="../media/image6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42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Relationship Id="rId2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Relationship Id="rId2" Type="http://schemas.openxmlformats.org/officeDocument/2006/relationships/image" Target="../media/image5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3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4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5832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9.140625" defaultRowHeight="12.75"/>
  <sheetData>
    <row r="1" spans="1:37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37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37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</row>
    <row r="8" spans="1:3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</row>
    <row r="9" spans="1:37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</row>
    <row r="10" spans="1:37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1:37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1:37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</row>
    <row r="13" spans="1:37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</row>
    <row r="14" spans="1:37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37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</row>
    <row r="17" spans="1:37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1:37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1:37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1:37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1:37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1:37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</row>
    <row r="23" spans="1:37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37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7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1:37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37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37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37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1:37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</row>
    <row r="31" spans="1:37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</row>
    <row r="32" spans="1:37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1:37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</row>
    <row r="34" spans="1:37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</row>
    <row r="35" spans="1:37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</row>
    <row r="36" spans="1:37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</row>
    <row r="37" spans="1:37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</row>
    <row r="38" spans="1:37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</row>
    <row r="39" spans="1:37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</row>
    <row r="40" spans="1:3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</row>
    <row r="41" spans="1:3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</row>
    <row r="42" spans="1:3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</row>
    <row r="43" spans="1:3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</row>
    <row r="44" spans="1:3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</row>
    <row r="45" spans="1:3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</row>
    <row r="46" spans="1:3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</row>
    <row r="47" spans="1:3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</row>
    <row r="48" spans="1:3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</row>
    <row r="49" spans="1:3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</row>
    <row r="50" spans="1:3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</row>
    <row r="51" spans="1:3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</row>
    <row r="52" spans="1:3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</row>
    <row r="53" spans="1:3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</row>
    <row r="54" spans="1:3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</row>
    <row r="55" spans="1:3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1:3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</row>
    <row r="57" spans="1:3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1:3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</row>
    <row r="59" spans="1:3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</row>
    <row r="60" spans="1:3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37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1:37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1:37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T21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3" customWidth="1"/>
    <col min="7" max="7" width="35.28125" style="13" customWidth="1"/>
    <col min="8" max="8" width="8.421875" style="14" bestFit="1" customWidth="1"/>
    <col min="9" max="9" width="2.28125" style="14" customWidth="1"/>
    <col min="10" max="10" width="7.57421875" style="14" bestFit="1" customWidth="1"/>
    <col min="11" max="11" width="2.28125" style="14" customWidth="1"/>
    <col min="12" max="12" width="10.281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00390625" style="14" bestFit="1" customWidth="1"/>
    <col min="17" max="17" width="2.28125" style="14" customWidth="1"/>
    <col min="18" max="18" width="10.28125" style="14" bestFit="1" customWidth="1"/>
    <col min="19" max="19" width="2.28125" style="14" customWidth="1"/>
    <col min="20" max="20" width="12.421875" style="14" bestFit="1" customWidth="1"/>
  </cols>
  <sheetData>
    <row r="1" spans="1:20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2" customFormat="1" ht="14.25" thickBot="1" thickTop="1">
      <c r="A2" s="9"/>
      <c r="B2" s="9"/>
      <c r="C2" s="9"/>
      <c r="D2" s="9"/>
      <c r="E2" s="9"/>
      <c r="F2" s="9"/>
      <c r="G2" s="9"/>
      <c r="H2" s="10" t="s">
        <v>235</v>
      </c>
      <c r="I2" s="11"/>
      <c r="J2" s="10" t="s">
        <v>0</v>
      </c>
      <c r="K2" s="11"/>
      <c r="L2" s="10" t="s">
        <v>30</v>
      </c>
      <c r="M2" s="11"/>
      <c r="N2" s="10" t="s">
        <v>237</v>
      </c>
      <c r="O2" s="11"/>
      <c r="P2" s="10" t="s">
        <v>1</v>
      </c>
      <c r="Q2" s="11"/>
      <c r="R2" s="10" t="s">
        <v>30</v>
      </c>
      <c r="S2" s="11"/>
      <c r="T2" s="10" t="s">
        <v>2</v>
      </c>
    </row>
    <row r="3" spans="1:20" ht="13.5" thickTop="1">
      <c r="A3" s="1"/>
      <c r="B3" s="1" t="s">
        <v>3</v>
      </c>
      <c r="C3" s="1"/>
      <c r="D3" s="1"/>
      <c r="E3" s="1"/>
      <c r="F3" s="1"/>
      <c r="G3" s="1"/>
      <c r="H3" s="3"/>
      <c r="I3" s="4"/>
      <c r="J3" s="3"/>
      <c r="K3" s="4"/>
      <c r="L3" s="15"/>
      <c r="M3" s="4"/>
      <c r="N3" s="3"/>
      <c r="O3" s="4"/>
      <c r="P3" s="3"/>
      <c r="Q3" s="4"/>
      <c r="R3" s="15"/>
      <c r="S3" s="4"/>
      <c r="T3" s="3"/>
    </row>
    <row r="4" spans="1:20" ht="12.75">
      <c r="A4" s="1"/>
      <c r="B4" s="1"/>
      <c r="C4" s="1"/>
      <c r="D4" s="1" t="s">
        <v>8</v>
      </c>
      <c r="E4" s="1"/>
      <c r="F4" s="1"/>
      <c r="G4" s="1"/>
      <c r="H4" s="3"/>
      <c r="I4" s="4"/>
      <c r="J4" s="3"/>
      <c r="K4" s="4"/>
      <c r="L4" s="15"/>
      <c r="M4" s="4"/>
      <c r="N4" s="3"/>
      <c r="O4" s="4"/>
      <c r="P4" s="3"/>
      <c r="Q4" s="4"/>
      <c r="R4" s="15"/>
      <c r="S4" s="4"/>
      <c r="T4" s="3"/>
    </row>
    <row r="5" spans="1:20" ht="12.75">
      <c r="A5" s="1"/>
      <c r="B5" s="1"/>
      <c r="C5" s="1"/>
      <c r="D5" s="1"/>
      <c r="E5" s="1" t="s">
        <v>9</v>
      </c>
      <c r="F5" s="1"/>
      <c r="G5" s="1"/>
      <c r="H5" s="3"/>
      <c r="I5" s="4"/>
      <c r="J5" s="3"/>
      <c r="K5" s="4"/>
      <c r="L5" s="15"/>
      <c r="M5" s="4"/>
      <c r="N5" s="3"/>
      <c r="O5" s="4"/>
      <c r="P5" s="3"/>
      <c r="Q5" s="4"/>
      <c r="R5" s="15"/>
      <c r="S5" s="4"/>
      <c r="T5" s="3"/>
    </row>
    <row r="6" spans="1:20" ht="12.75">
      <c r="A6" s="1"/>
      <c r="B6" s="1"/>
      <c r="C6" s="1"/>
      <c r="D6" s="1"/>
      <c r="E6" s="1"/>
      <c r="F6" s="1" t="s">
        <v>77</v>
      </c>
      <c r="G6" s="1"/>
      <c r="H6" s="3"/>
      <c r="I6" s="4"/>
      <c r="J6" s="3"/>
      <c r="K6" s="4"/>
      <c r="L6" s="15"/>
      <c r="M6" s="4"/>
      <c r="N6" s="3"/>
      <c r="O6" s="4"/>
      <c r="P6" s="3"/>
      <c r="Q6" s="4"/>
      <c r="R6" s="15"/>
      <c r="S6" s="4"/>
      <c r="T6" s="3"/>
    </row>
    <row r="7" spans="1:20" ht="13.5" thickBot="1">
      <c r="A7" s="1"/>
      <c r="B7" s="1"/>
      <c r="C7" s="1"/>
      <c r="D7" s="1"/>
      <c r="E7" s="1"/>
      <c r="F7" s="1"/>
      <c r="G7" s="1" t="s">
        <v>78</v>
      </c>
      <c r="H7" s="5">
        <v>3080.51</v>
      </c>
      <c r="I7" s="4"/>
      <c r="J7" s="3"/>
      <c r="K7" s="4"/>
      <c r="L7" s="15"/>
      <c r="M7" s="4"/>
      <c r="N7" s="5">
        <v>6533.63</v>
      </c>
      <c r="O7" s="4"/>
      <c r="P7" s="3"/>
      <c r="Q7" s="4"/>
      <c r="R7" s="15"/>
      <c r="S7" s="4"/>
      <c r="T7" s="3"/>
    </row>
    <row r="8" spans="1:20" ht="13.5" thickBot="1">
      <c r="A8" s="1"/>
      <c r="B8" s="1"/>
      <c r="C8" s="1"/>
      <c r="D8" s="1"/>
      <c r="E8" s="1"/>
      <c r="F8" s="1" t="s">
        <v>79</v>
      </c>
      <c r="G8" s="1"/>
      <c r="H8" s="6">
        <f>ROUND(SUM(H6:H7),5)</f>
        <v>3080.51</v>
      </c>
      <c r="I8" s="4"/>
      <c r="J8" s="3"/>
      <c r="K8" s="4"/>
      <c r="L8" s="15"/>
      <c r="M8" s="4"/>
      <c r="N8" s="6">
        <f>ROUND(SUM(N6:N7),5)</f>
        <v>6533.63</v>
      </c>
      <c r="O8" s="4"/>
      <c r="P8" s="3"/>
      <c r="Q8" s="4"/>
      <c r="R8" s="15"/>
      <c r="S8" s="4"/>
      <c r="T8" s="3"/>
    </row>
    <row r="9" spans="1:20" ht="25.5" customHeight="1">
      <c r="A9" s="1"/>
      <c r="B9" s="1"/>
      <c r="C9" s="1"/>
      <c r="D9" s="1"/>
      <c r="E9" s="1" t="s">
        <v>75</v>
      </c>
      <c r="F9" s="1"/>
      <c r="G9" s="1"/>
      <c r="H9" s="3">
        <f>ROUND(H5+H8,5)</f>
        <v>3080.51</v>
      </c>
      <c r="I9" s="4"/>
      <c r="J9" s="3"/>
      <c r="K9" s="4"/>
      <c r="L9" s="15"/>
      <c r="M9" s="4"/>
      <c r="N9" s="3">
        <f>ROUND(N5+N8,5)</f>
        <v>6533.63</v>
      </c>
      <c r="O9" s="4"/>
      <c r="P9" s="3"/>
      <c r="Q9" s="4"/>
      <c r="R9" s="15"/>
      <c r="S9" s="4"/>
      <c r="T9" s="3"/>
    </row>
    <row r="10" spans="1:20" s="8" customFormat="1" ht="25.5" customHeight="1">
      <c r="A10" s="1"/>
      <c r="B10" s="1"/>
      <c r="C10" s="1"/>
      <c r="D10" s="1"/>
      <c r="E10" s="1" t="s">
        <v>102</v>
      </c>
      <c r="F10" s="1"/>
      <c r="G10" s="1"/>
      <c r="H10" s="3"/>
      <c r="I10" s="4"/>
      <c r="J10" s="3"/>
      <c r="K10" s="4"/>
      <c r="L10" s="15"/>
      <c r="M10" s="4"/>
      <c r="N10" s="3"/>
      <c r="O10" s="4"/>
      <c r="P10" s="3"/>
      <c r="Q10" s="4"/>
      <c r="R10" s="15"/>
      <c r="S10" s="4"/>
      <c r="T10" s="3"/>
    </row>
    <row r="11" spans="1:20" ht="12.75">
      <c r="A11" s="1"/>
      <c r="B11" s="1"/>
      <c r="C11" s="1"/>
      <c r="D11" s="1"/>
      <c r="E11" s="1"/>
      <c r="F11" s="1" t="s">
        <v>103</v>
      </c>
      <c r="G11" s="1"/>
      <c r="H11" s="3"/>
      <c r="I11" s="4"/>
      <c r="J11" s="3"/>
      <c r="K11" s="4"/>
      <c r="L11" s="15"/>
      <c r="M11" s="4"/>
      <c r="N11" s="3"/>
      <c r="O11" s="4"/>
      <c r="P11" s="3"/>
      <c r="Q11" s="4"/>
      <c r="R11" s="15"/>
      <c r="S11" s="4"/>
      <c r="T11" s="3"/>
    </row>
    <row r="12" spans="1:20" ht="13.5" thickBot="1">
      <c r="A12" s="1"/>
      <c r="B12" s="1"/>
      <c r="C12" s="1"/>
      <c r="D12" s="1"/>
      <c r="E12" s="1"/>
      <c r="F12" s="1"/>
      <c r="G12" s="1" t="s">
        <v>80</v>
      </c>
      <c r="H12" s="5">
        <v>910.88</v>
      </c>
      <c r="I12" s="4"/>
      <c r="J12" s="3"/>
      <c r="K12" s="4"/>
      <c r="L12" s="15"/>
      <c r="M12" s="4"/>
      <c r="N12" s="5">
        <v>1770.64</v>
      </c>
      <c r="O12" s="4"/>
      <c r="P12" s="3"/>
      <c r="Q12" s="4"/>
      <c r="R12" s="15"/>
      <c r="S12" s="4"/>
      <c r="T12" s="3"/>
    </row>
    <row r="13" spans="1:20" ht="13.5" thickBot="1">
      <c r="A13" s="1"/>
      <c r="B13" s="1"/>
      <c r="C13" s="1"/>
      <c r="D13" s="1"/>
      <c r="E13" s="1"/>
      <c r="F13" s="1" t="s">
        <v>104</v>
      </c>
      <c r="G13" s="1"/>
      <c r="H13" s="6">
        <f>ROUND(SUM(H11:H12),5)</f>
        <v>910.88</v>
      </c>
      <c r="I13" s="4"/>
      <c r="J13" s="3"/>
      <c r="K13" s="4"/>
      <c r="L13" s="15"/>
      <c r="M13" s="4"/>
      <c r="N13" s="6">
        <f>ROUND(SUM(N11:N12),5)</f>
        <v>1770.64</v>
      </c>
      <c r="O13" s="4"/>
      <c r="P13" s="3"/>
      <c r="Q13" s="4"/>
      <c r="R13" s="15"/>
      <c r="S13" s="4"/>
      <c r="T13" s="3"/>
    </row>
    <row r="14" spans="1:20" ht="25.5" customHeight="1">
      <c r="A14" s="1"/>
      <c r="B14" s="1"/>
      <c r="C14" s="1"/>
      <c r="D14" s="1"/>
      <c r="E14" s="1" t="s">
        <v>105</v>
      </c>
      <c r="F14" s="1"/>
      <c r="G14" s="1"/>
      <c r="H14" s="3">
        <f>ROUND(H10+H13,5)</f>
        <v>910.88</v>
      </c>
      <c r="I14" s="4"/>
      <c r="J14" s="3"/>
      <c r="K14" s="4"/>
      <c r="L14" s="15"/>
      <c r="M14" s="4"/>
      <c r="N14" s="3">
        <f>ROUND(N10+N13,5)</f>
        <v>1770.64</v>
      </c>
      <c r="O14" s="4"/>
      <c r="P14" s="3"/>
      <c r="Q14" s="4"/>
      <c r="R14" s="15"/>
      <c r="S14" s="4"/>
      <c r="T14" s="3"/>
    </row>
    <row r="15" spans="1:20" ht="25.5" customHeight="1">
      <c r="A15" s="1"/>
      <c r="B15" s="1"/>
      <c r="C15" s="1"/>
      <c r="D15" s="1"/>
      <c r="E15" s="1" t="s">
        <v>26</v>
      </c>
      <c r="F15" s="1"/>
      <c r="G15" s="1"/>
      <c r="H15" s="3"/>
      <c r="I15" s="4"/>
      <c r="J15" s="3"/>
      <c r="K15" s="4"/>
      <c r="L15" s="15"/>
      <c r="M15" s="4"/>
      <c r="N15" s="3"/>
      <c r="O15" s="4"/>
      <c r="P15" s="3"/>
      <c r="Q15" s="4"/>
      <c r="R15" s="15"/>
      <c r="S15" s="4"/>
      <c r="T15" s="3"/>
    </row>
    <row r="16" spans="1:20" ht="13.5" thickBot="1">
      <c r="A16" s="1"/>
      <c r="B16" s="1"/>
      <c r="C16" s="1"/>
      <c r="D16" s="1"/>
      <c r="E16" s="1"/>
      <c r="F16" s="1" t="s">
        <v>71</v>
      </c>
      <c r="G16" s="1"/>
      <c r="H16" s="5">
        <v>21477.08</v>
      </c>
      <c r="I16" s="4"/>
      <c r="J16" s="5">
        <v>4104.75</v>
      </c>
      <c r="K16" s="4"/>
      <c r="L16" s="16">
        <f>ROUND(IF(J16=0,IF(H16=0,0,1),H16/J16),5)</f>
        <v>5.23225</v>
      </c>
      <c r="M16" s="4"/>
      <c r="N16" s="5">
        <v>25831.53</v>
      </c>
      <c r="O16" s="4"/>
      <c r="P16" s="5">
        <v>8209.5</v>
      </c>
      <c r="Q16" s="4"/>
      <c r="R16" s="16">
        <f>ROUND(IF(P16=0,IF(N16=0,0,1),N16/P16),5)</f>
        <v>3.14654</v>
      </c>
      <c r="S16" s="4"/>
      <c r="T16" s="5">
        <v>49256.98</v>
      </c>
    </row>
    <row r="17" spans="1:20" ht="13.5" thickBot="1">
      <c r="A17" s="1"/>
      <c r="B17" s="1"/>
      <c r="C17" s="1"/>
      <c r="D17" s="1"/>
      <c r="E17" s="1" t="s">
        <v>69</v>
      </c>
      <c r="F17" s="1"/>
      <c r="G17" s="1"/>
      <c r="H17" s="6">
        <f>ROUND(SUM(H15:H16),5)</f>
        <v>21477.08</v>
      </c>
      <c r="I17" s="4"/>
      <c r="J17" s="6">
        <f>ROUND(SUM(J15:J16),5)</f>
        <v>4104.75</v>
      </c>
      <c r="K17" s="4"/>
      <c r="L17" s="17">
        <f>ROUND(IF(J17=0,IF(H17=0,0,1),H17/J17),5)</f>
        <v>5.23225</v>
      </c>
      <c r="M17" s="4"/>
      <c r="N17" s="6">
        <f>ROUND(SUM(N15:N16),5)</f>
        <v>25831.53</v>
      </c>
      <c r="O17" s="4"/>
      <c r="P17" s="6">
        <f>ROUND(SUM(P15:P16),5)</f>
        <v>8209.5</v>
      </c>
      <c r="Q17" s="4"/>
      <c r="R17" s="17">
        <f>ROUND(IF(P17=0,IF(N17=0,0,1),N17/P17),5)</f>
        <v>3.14654</v>
      </c>
      <c r="S17" s="4"/>
      <c r="T17" s="6">
        <f>ROUND(SUM(T15:T16),5)</f>
        <v>49256.98</v>
      </c>
    </row>
    <row r="18" spans="1:20" s="8" customFormat="1" ht="25.5" customHeight="1" thickBot="1">
      <c r="A18" s="1"/>
      <c r="B18" s="1"/>
      <c r="C18" s="1"/>
      <c r="D18" s="1" t="s">
        <v>27</v>
      </c>
      <c r="E18" s="1"/>
      <c r="F18" s="1"/>
      <c r="G18" s="1"/>
      <c r="H18" s="6">
        <f>ROUND(H4+H9+H14+H17,5)</f>
        <v>25468.47</v>
      </c>
      <c r="I18" s="4"/>
      <c r="J18" s="6">
        <f>ROUND(J4+J9+J14+J17,5)</f>
        <v>4104.75</v>
      </c>
      <c r="K18" s="4"/>
      <c r="L18" s="17">
        <f>ROUND(IF(J18=0,IF(H18=0,0,1),H18/J18),5)</f>
        <v>6.20463</v>
      </c>
      <c r="M18" s="4"/>
      <c r="N18" s="6">
        <f>ROUND(N4+N9+N14+N17,5)</f>
        <v>34135.8</v>
      </c>
      <c r="O18" s="4"/>
      <c r="P18" s="6">
        <f>ROUND(P4+P9+P14+P17,5)</f>
        <v>8209.5</v>
      </c>
      <c r="Q18" s="4"/>
      <c r="R18" s="17">
        <f>ROUND(IF(P18=0,IF(N18=0,0,1),N18/P18),5)</f>
        <v>4.15809</v>
      </c>
      <c r="S18" s="4"/>
      <c r="T18" s="6">
        <f>ROUND(T4+T9+T14+T17,5)</f>
        <v>49256.98</v>
      </c>
    </row>
    <row r="19" spans="1:20" ht="25.5" customHeight="1" thickBot="1">
      <c r="A19" s="1"/>
      <c r="B19" s="1" t="s">
        <v>28</v>
      </c>
      <c r="C19" s="1"/>
      <c r="D19" s="1"/>
      <c r="E19" s="1"/>
      <c r="F19" s="1"/>
      <c r="G19" s="1"/>
      <c r="H19" s="6">
        <f>ROUND(H3-H18,5)</f>
        <v>-25468.47</v>
      </c>
      <c r="I19" s="4"/>
      <c r="J19" s="6">
        <f>ROUND(J3-J18,5)</f>
        <v>-4104.75</v>
      </c>
      <c r="K19" s="4"/>
      <c r="L19" s="17">
        <f>ROUND(IF(J19=0,IF(H19=0,0,1),H19/J19),5)</f>
        <v>6.20463</v>
      </c>
      <c r="M19" s="4"/>
      <c r="N19" s="6">
        <f>ROUND(N3-N18,5)</f>
        <v>-34135.8</v>
      </c>
      <c r="O19" s="4"/>
      <c r="P19" s="6">
        <f>ROUND(P3-P18,5)</f>
        <v>-8209.5</v>
      </c>
      <c r="Q19" s="4"/>
      <c r="R19" s="17">
        <f>ROUND(IF(P19=0,IF(N19=0,0,1),N19/P19),5)</f>
        <v>4.15809</v>
      </c>
      <c r="S19" s="4"/>
      <c r="T19" s="6">
        <f>ROUND(T3-T18,5)</f>
        <v>-49256.98</v>
      </c>
    </row>
    <row r="20" spans="1:20" s="8" customFormat="1" ht="25.5" customHeight="1" thickBot="1">
      <c r="A20" s="1" t="s">
        <v>29</v>
      </c>
      <c r="B20" s="1"/>
      <c r="C20" s="1"/>
      <c r="D20" s="1"/>
      <c r="E20" s="1"/>
      <c r="F20" s="1"/>
      <c r="G20" s="1"/>
      <c r="H20" s="7">
        <f>H19</f>
        <v>-25468.47</v>
      </c>
      <c r="I20" s="1"/>
      <c r="J20" s="7">
        <f>J19</f>
        <v>-4104.75</v>
      </c>
      <c r="K20" s="1"/>
      <c r="L20" s="18">
        <f>ROUND(IF(J20=0,IF(H20=0,0,1),H20/J20),5)</f>
        <v>6.20463</v>
      </c>
      <c r="M20" s="1"/>
      <c r="N20" s="7">
        <f>N19</f>
        <v>-34135.8</v>
      </c>
      <c r="O20" s="1"/>
      <c r="P20" s="7">
        <f>P19</f>
        <v>-8209.5</v>
      </c>
      <c r="Q20" s="1"/>
      <c r="R20" s="18">
        <f>ROUND(IF(P20=0,IF(N20=0,0,1),N20/P20),5)</f>
        <v>4.15809</v>
      </c>
      <c r="S20" s="1"/>
      <c r="T20" s="7">
        <f>T19</f>
        <v>-49256.98</v>
      </c>
    </row>
    <row r="21" spans="1:20" s="8" customFormat="1" ht="13.5" thickTop="1">
      <c r="A21" s="13"/>
      <c r="B21" s="13"/>
      <c r="C21" s="13"/>
      <c r="D21" s="13"/>
      <c r="E21" s="13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</sheetData>
  <sheetProtection/>
  <printOptions/>
  <pageMargins left="0.75" right="0.75" top="1" bottom="1" header="0.1" footer="0.5"/>
  <pageSetup horizontalDpi="600" verticalDpi="600" orientation="landscape" scale="86" r:id="rId2"/>
  <headerFooter alignWithMargins="0">
    <oddHeader>&amp;C&amp;"Arial,Bold"&amp;12 West Piedmont Workforce Investment Board
&amp;14 Statement of Account-Unobligated Dislocated
&amp;10 August 2013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P23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3" customWidth="1"/>
    <col min="7" max="7" width="35.8515625" style="13" customWidth="1"/>
    <col min="8" max="8" width="7.57421875" style="14" bestFit="1" customWidth="1"/>
    <col min="9" max="9" width="2.28125" style="14" customWidth="1"/>
    <col min="10" max="10" width="8.42187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2.421875" style="14" bestFit="1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s="12" customFormat="1" ht="14.25" thickBot="1" thickTop="1">
      <c r="A2" s="9"/>
      <c r="B2" s="9"/>
      <c r="C2" s="9"/>
      <c r="D2" s="9"/>
      <c r="E2" s="9"/>
      <c r="F2" s="9"/>
      <c r="G2" s="9"/>
      <c r="H2" s="10" t="s">
        <v>235</v>
      </c>
      <c r="I2" s="11"/>
      <c r="J2" s="10" t="s">
        <v>0</v>
      </c>
      <c r="K2" s="11"/>
      <c r="L2" s="10" t="s">
        <v>237</v>
      </c>
      <c r="M2" s="11"/>
      <c r="N2" s="10" t="s">
        <v>1</v>
      </c>
      <c r="O2" s="11"/>
      <c r="P2" s="10" t="s">
        <v>2</v>
      </c>
    </row>
    <row r="3" spans="1:16" ht="13.5" thickTop="1">
      <c r="A3" s="1"/>
      <c r="B3" s="1" t="s">
        <v>3</v>
      </c>
      <c r="C3" s="1"/>
      <c r="D3" s="1"/>
      <c r="E3" s="1"/>
      <c r="F3" s="1"/>
      <c r="G3" s="1"/>
      <c r="H3" s="3"/>
      <c r="I3" s="4"/>
      <c r="J3" s="3"/>
      <c r="K3" s="4"/>
      <c r="L3" s="3"/>
      <c r="M3" s="4"/>
      <c r="N3" s="3"/>
      <c r="O3" s="4"/>
      <c r="P3" s="3"/>
    </row>
    <row r="4" spans="1:16" ht="12.75">
      <c r="A4" s="1"/>
      <c r="B4" s="1"/>
      <c r="C4" s="1"/>
      <c r="D4" s="1" t="s">
        <v>8</v>
      </c>
      <c r="E4" s="1"/>
      <c r="F4" s="1"/>
      <c r="G4" s="1"/>
      <c r="H4" s="3"/>
      <c r="I4" s="4"/>
      <c r="J4" s="3"/>
      <c r="K4" s="4"/>
      <c r="L4" s="3"/>
      <c r="M4" s="4"/>
      <c r="N4" s="3"/>
      <c r="O4" s="4"/>
      <c r="P4" s="3"/>
    </row>
    <row r="5" spans="1:16" ht="12.75">
      <c r="A5" s="1"/>
      <c r="B5" s="1"/>
      <c r="C5" s="1"/>
      <c r="D5" s="1"/>
      <c r="E5" s="1" t="s">
        <v>32</v>
      </c>
      <c r="F5" s="1"/>
      <c r="G5" s="1"/>
      <c r="H5" s="3"/>
      <c r="I5" s="4"/>
      <c r="J5" s="3"/>
      <c r="K5" s="4"/>
      <c r="L5" s="3"/>
      <c r="M5" s="4"/>
      <c r="N5" s="3"/>
      <c r="O5" s="4"/>
      <c r="P5" s="3"/>
    </row>
    <row r="6" spans="1:16" ht="12.75">
      <c r="A6" s="1"/>
      <c r="B6" s="1"/>
      <c r="C6" s="1"/>
      <c r="D6" s="1"/>
      <c r="E6" s="1"/>
      <c r="F6" s="1" t="s">
        <v>134</v>
      </c>
      <c r="G6" s="1"/>
      <c r="H6" s="3"/>
      <c r="I6" s="4"/>
      <c r="J6" s="3"/>
      <c r="K6" s="4"/>
      <c r="L6" s="3"/>
      <c r="M6" s="4"/>
      <c r="N6" s="3"/>
      <c r="O6" s="4"/>
      <c r="P6" s="3"/>
    </row>
    <row r="7" spans="1:16" ht="13.5" thickBot="1">
      <c r="A7" s="1"/>
      <c r="B7" s="1"/>
      <c r="C7" s="1"/>
      <c r="D7" s="1"/>
      <c r="E7" s="1"/>
      <c r="F7" s="1"/>
      <c r="G7" s="1" t="s">
        <v>184</v>
      </c>
      <c r="H7" s="5">
        <v>1351.69</v>
      </c>
      <c r="I7" s="4"/>
      <c r="J7" s="5">
        <v>976.22</v>
      </c>
      <c r="K7" s="4"/>
      <c r="L7" s="5">
        <v>1689.62</v>
      </c>
      <c r="M7" s="4"/>
      <c r="N7" s="5">
        <v>1952.44</v>
      </c>
      <c r="O7" s="4"/>
      <c r="P7" s="5">
        <v>11714.56</v>
      </c>
    </row>
    <row r="8" spans="1:16" ht="13.5" thickBot="1">
      <c r="A8" s="1"/>
      <c r="B8" s="1"/>
      <c r="C8" s="1"/>
      <c r="D8" s="1"/>
      <c r="E8" s="1"/>
      <c r="F8" s="1" t="s">
        <v>136</v>
      </c>
      <c r="G8" s="1"/>
      <c r="H8" s="6">
        <f>ROUND(SUM(H6:H7),5)</f>
        <v>1351.69</v>
      </c>
      <c r="I8" s="4"/>
      <c r="J8" s="6">
        <f>ROUND(SUM(J6:J7),5)</f>
        <v>976.22</v>
      </c>
      <c r="K8" s="4"/>
      <c r="L8" s="6">
        <f>ROUND(SUM(L6:L7),5)</f>
        <v>1689.62</v>
      </c>
      <c r="M8" s="4"/>
      <c r="N8" s="6">
        <f>ROUND(SUM(N6:N7),5)</f>
        <v>1952.44</v>
      </c>
      <c r="O8" s="4"/>
      <c r="P8" s="6">
        <f>ROUND(SUM(P6:P7),5)</f>
        <v>11714.56</v>
      </c>
    </row>
    <row r="9" spans="1:16" ht="25.5" customHeight="1">
      <c r="A9" s="1"/>
      <c r="B9" s="1"/>
      <c r="C9" s="1"/>
      <c r="D9" s="1"/>
      <c r="E9" s="1" t="s">
        <v>137</v>
      </c>
      <c r="F9" s="1"/>
      <c r="G9" s="1"/>
      <c r="H9" s="3">
        <f>ROUND(H5+H8,5)</f>
        <v>1351.69</v>
      </c>
      <c r="I9" s="4"/>
      <c r="J9" s="3">
        <f>ROUND(J5+J8,5)</f>
        <v>976.22</v>
      </c>
      <c r="K9" s="4"/>
      <c r="L9" s="3">
        <f>ROUND(L5+L8,5)</f>
        <v>1689.62</v>
      </c>
      <c r="M9" s="4"/>
      <c r="N9" s="3">
        <f>ROUND(N5+N8,5)</f>
        <v>1952.44</v>
      </c>
      <c r="O9" s="4"/>
      <c r="P9" s="3">
        <f>ROUND(P5+P8,5)</f>
        <v>11714.56</v>
      </c>
    </row>
    <row r="10" spans="1:16" s="8" customFormat="1" ht="25.5" customHeight="1">
      <c r="A10" s="1"/>
      <c r="B10" s="1"/>
      <c r="C10" s="1"/>
      <c r="D10" s="1"/>
      <c r="E10" s="1" t="s">
        <v>33</v>
      </c>
      <c r="F10" s="1"/>
      <c r="G10" s="1"/>
      <c r="H10" s="3"/>
      <c r="I10" s="4"/>
      <c r="J10" s="3"/>
      <c r="K10" s="4"/>
      <c r="L10" s="3"/>
      <c r="M10" s="4"/>
      <c r="N10" s="3"/>
      <c r="O10" s="4"/>
      <c r="P10" s="3"/>
    </row>
    <row r="11" spans="1:16" ht="12.75">
      <c r="A11" s="1"/>
      <c r="B11" s="1"/>
      <c r="C11" s="1"/>
      <c r="D11" s="1"/>
      <c r="E11" s="1"/>
      <c r="F11" s="1" t="s">
        <v>168</v>
      </c>
      <c r="G11" s="1"/>
      <c r="H11" s="3"/>
      <c r="I11" s="4"/>
      <c r="J11" s="3"/>
      <c r="K11" s="4"/>
      <c r="L11" s="3"/>
      <c r="M11" s="4"/>
      <c r="N11" s="3"/>
      <c r="O11" s="4"/>
      <c r="P11" s="3"/>
    </row>
    <row r="12" spans="1:16" ht="13.5" thickBot="1">
      <c r="A12" s="1"/>
      <c r="B12" s="1"/>
      <c r="C12" s="1"/>
      <c r="D12" s="1"/>
      <c r="E12" s="1"/>
      <c r="F12" s="1"/>
      <c r="G12" s="1" t="s">
        <v>185</v>
      </c>
      <c r="H12" s="5">
        <v>163.28</v>
      </c>
      <c r="I12" s="4"/>
      <c r="J12" s="5">
        <v>473.18</v>
      </c>
      <c r="K12" s="4"/>
      <c r="L12" s="5">
        <v>204.14</v>
      </c>
      <c r="M12" s="4"/>
      <c r="N12" s="5">
        <v>946.36</v>
      </c>
      <c r="O12" s="4"/>
      <c r="P12" s="5">
        <v>5678.16</v>
      </c>
    </row>
    <row r="13" spans="1:16" ht="13.5" thickBot="1">
      <c r="A13" s="1"/>
      <c r="B13" s="1"/>
      <c r="C13" s="1"/>
      <c r="D13" s="1"/>
      <c r="E13" s="1"/>
      <c r="F13" s="1" t="s">
        <v>170</v>
      </c>
      <c r="G13" s="1"/>
      <c r="H13" s="6">
        <f>ROUND(SUM(H11:H12),5)</f>
        <v>163.28</v>
      </c>
      <c r="I13" s="4"/>
      <c r="J13" s="6">
        <f>ROUND(SUM(J11:J12),5)</f>
        <v>473.18</v>
      </c>
      <c r="K13" s="4"/>
      <c r="L13" s="6">
        <f>ROUND(SUM(L11:L12),5)</f>
        <v>204.14</v>
      </c>
      <c r="M13" s="4"/>
      <c r="N13" s="6">
        <f>ROUND(SUM(N11:N12),5)</f>
        <v>946.36</v>
      </c>
      <c r="O13" s="4"/>
      <c r="P13" s="6">
        <f>ROUND(SUM(P11:P12),5)</f>
        <v>5678.16</v>
      </c>
    </row>
    <row r="14" spans="1:16" ht="25.5" customHeight="1">
      <c r="A14" s="1"/>
      <c r="B14" s="1"/>
      <c r="C14" s="1"/>
      <c r="D14" s="1"/>
      <c r="E14" s="1" t="s">
        <v>171</v>
      </c>
      <c r="F14" s="1"/>
      <c r="G14" s="1"/>
      <c r="H14" s="3">
        <f>ROUND(H10+H13,5)</f>
        <v>163.28</v>
      </c>
      <c r="I14" s="4"/>
      <c r="J14" s="3">
        <f>ROUND(J10+J13,5)</f>
        <v>473.18</v>
      </c>
      <c r="K14" s="4"/>
      <c r="L14" s="3">
        <f>ROUND(L10+L13,5)</f>
        <v>204.14</v>
      </c>
      <c r="M14" s="4"/>
      <c r="N14" s="3">
        <f>ROUND(N10+N13,5)</f>
        <v>946.36</v>
      </c>
      <c r="O14" s="4"/>
      <c r="P14" s="3">
        <f>ROUND(P10+P13,5)</f>
        <v>5678.16</v>
      </c>
    </row>
    <row r="15" spans="1:16" ht="25.5" customHeight="1">
      <c r="A15" s="1"/>
      <c r="B15" s="1"/>
      <c r="C15" s="1"/>
      <c r="D15" s="1"/>
      <c r="E15" s="1" t="s">
        <v>34</v>
      </c>
      <c r="F15" s="1"/>
      <c r="G15" s="1"/>
      <c r="H15" s="3"/>
      <c r="I15" s="4"/>
      <c r="J15" s="3"/>
      <c r="K15" s="4"/>
      <c r="L15" s="3"/>
      <c r="M15" s="4"/>
      <c r="N15" s="3"/>
      <c r="O15" s="4"/>
      <c r="P15" s="3"/>
    </row>
    <row r="16" spans="1:16" s="8" customFormat="1" ht="12" thickBot="1">
      <c r="A16" s="1"/>
      <c r="B16" s="1"/>
      <c r="C16" s="1"/>
      <c r="D16" s="1"/>
      <c r="E16" s="1"/>
      <c r="F16" s="1" t="s">
        <v>186</v>
      </c>
      <c r="G16" s="1"/>
      <c r="H16" s="5">
        <v>0</v>
      </c>
      <c r="I16" s="4"/>
      <c r="J16" s="5">
        <v>4817.05</v>
      </c>
      <c r="K16" s="4"/>
      <c r="L16" s="5">
        <v>0</v>
      </c>
      <c r="M16" s="4"/>
      <c r="N16" s="5">
        <v>9634.1</v>
      </c>
      <c r="O16" s="4"/>
      <c r="P16" s="5">
        <v>57804.57</v>
      </c>
    </row>
    <row r="17" spans="1:16" ht="12.75">
      <c r="A17" s="1"/>
      <c r="B17" s="1"/>
      <c r="C17" s="1"/>
      <c r="D17" s="1"/>
      <c r="E17" s="1" t="s">
        <v>187</v>
      </c>
      <c r="F17" s="1"/>
      <c r="G17" s="1"/>
      <c r="H17" s="3">
        <f>ROUND(SUM(H15:H16),5)</f>
        <v>0</v>
      </c>
      <c r="I17" s="4"/>
      <c r="J17" s="3">
        <f>ROUND(SUM(J15:J16),5)</f>
        <v>4817.05</v>
      </c>
      <c r="K17" s="4"/>
      <c r="L17" s="3">
        <f>ROUND(SUM(L15:L16),5)</f>
        <v>0</v>
      </c>
      <c r="M17" s="4"/>
      <c r="N17" s="3">
        <f>ROUND(SUM(N15:N16),5)</f>
        <v>9634.1</v>
      </c>
      <c r="O17" s="4"/>
      <c r="P17" s="3">
        <f>ROUND(SUM(P15:P16),5)</f>
        <v>57804.57</v>
      </c>
    </row>
    <row r="18" spans="1:16" ht="25.5" customHeight="1">
      <c r="A18" s="1"/>
      <c r="B18" s="1"/>
      <c r="C18" s="1"/>
      <c r="D18" s="1"/>
      <c r="E18" s="1" t="s">
        <v>31</v>
      </c>
      <c r="F18" s="1"/>
      <c r="G18" s="1"/>
      <c r="H18" s="3"/>
      <c r="I18" s="4"/>
      <c r="J18" s="3"/>
      <c r="K18" s="4"/>
      <c r="L18" s="3"/>
      <c r="M18" s="4"/>
      <c r="N18" s="3"/>
      <c r="O18" s="4"/>
      <c r="P18" s="3"/>
    </row>
    <row r="19" spans="1:16" ht="13.5" thickBot="1">
      <c r="A19" s="1"/>
      <c r="B19" s="1"/>
      <c r="C19" s="1"/>
      <c r="D19" s="1"/>
      <c r="E19" s="1"/>
      <c r="F19" s="1" t="s">
        <v>188</v>
      </c>
      <c r="G19" s="1"/>
      <c r="H19" s="5">
        <v>0</v>
      </c>
      <c r="I19" s="4"/>
      <c r="J19" s="5">
        <v>4817.05</v>
      </c>
      <c r="K19" s="4"/>
      <c r="L19" s="5">
        <v>0</v>
      </c>
      <c r="M19" s="4"/>
      <c r="N19" s="5">
        <v>9634.1</v>
      </c>
      <c r="O19" s="4"/>
      <c r="P19" s="5">
        <v>57804.56</v>
      </c>
    </row>
    <row r="20" spans="1:16" ht="13.5" thickBot="1">
      <c r="A20" s="1"/>
      <c r="B20" s="1"/>
      <c r="C20" s="1"/>
      <c r="D20" s="1"/>
      <c r="E20" s="1" t="s">
        <v>189</v>
      </c>
      <c r="F20" s="1"/>
      <c r="G20" s="1"/>
      <c r="H20" s="6">
        <f>ROUND(SUM(H18:H19),5)</f>
        <v>0</v>
      </c>
      <c r="I20" s="4"/>
      <c r="J20" s="6">
        <f>ROUND(SUM(J18:J19),5)</f>
        <v>4817.05</v>
      </c>
      <c r="K20" s="4"/>
      <c r="L20" s="6">
        <f>ROUND(SUM(L18:L19),5)</f>
        <v>0</v>
      </c>
      <c r="M20" s="4"/>
      <c r="N20" s="6">
        <f>ROUND(SUM(N18:N19),5)</f>
        <v>9634.1</v>
      </c>
      <c r="O20" s="4"/>
      <c r="P20" s="6">
        <f>ROUND(SUM(P18:P19),5)</f>
        <v>57804.56</v>
      </c>
    </row>
    <row r="21" spans="1:16" ht="25.5" customHeight="1" thickBot="1">
      <c r="A21" s="1"/>
      <c r="B21" s="1"/>
      <c r="C21" s="1"/>
      <c r="D21" s="1" t="s">
        <v>27</v>
      </c>
      <c r="E21" s="1"/>
      <c r="F21" s="1"/>
      <c r="G21" s="1"/>
      <c r="H21" s="6">
        <f>ROUND(H4+H9+H14+H17+H20,5)</f>
        <v>1514.97</v>
      </c>
      <c r="I21" s="4"/>
      <c r="J21" s="6">
        <f>ROUND(J4+J9+J14+J17+J20,5)</f>
        <v>11083.5</v>
      </c>
      <c r="K21" s="4"/>
      <c r="L21" s="6">
        <f>ROUND(L4+L9+L14+L17+L20,5)</f>
        <v>1893.76</v>
      </c>
      <c r="M21" s="4"/>
      <c r="N21" s="6">
        <f>ROUND(N4+N9+N14+N17+N20,5)</f>
        <v>22167</v>
      </c>
      <c r="O21" s="4"/>
      <c r="P21" s="6">
        <f>ROUND(P4+P9+P14+P17+P20,5)</f>
        <v>133001.85</v>
      </c>
    </row>
    <row r="22" spans="1:16" ht="25.5" customHeight="1" thickBot="1">
      <c r="A22" s="1"/>
      <c r="B22" s="1" t="s">
        <v>28</v>
      </c>
      <c r="C22" s="1"/>
      <c r="D22" s="1"/>
      <c r="E22" s="1"/>
      <c r="F22" s="1"/>
      <c r="G22" s="1"/>
      <c r="H22" s="6">
        <f>ROUND(H3-H21,5)</f>
        <v>-1514.97</v>
      </c>
      <c r="I22" s="4"/>
      <c r="J22" s="6">
        <f>ROUND(J3-J21,5)</f>
        <v>-11083.5</v>
      </c>
      <c r="K22" s="4"/>
      <c r="L22" s="6">
        <f>ROUND(L3-L21,5)</f>
        <v>-1893.76</v>
      </c>
      <c r="M22" s="4"/>
      <c r="N22" s="6">
        <f>ROUND(N3-N21,5)</f>
        <v>-22167</v>
      </c>
      <c r="O22" s="4"/>
      <c r="P22" s="6">
        <f>ROUND(P3-P21,5)</f>
        <v>-133001.85</v>
      </c>
    </row>
    <row r="23" spans="1:16" s="8" customFormat="1" ht="25.5" customHeight="1" thickBot="1">
      <c r="A23" s="1" t="s">
        <v>29</v>
      </c>
      <c r="B23" s="1"/>
      <c r="C23" s="1"/>
      <c r="D23" s="1"/>
      <c r="E23" s="1"/>
      <c r="F23" s="1"/>
      <c r="G23" s="1"/>
      <c r="H23" s="7">
        <f>H22</f>
        <v>-1514.97</v>
      </c>
      <c r="I23" s="1"/>
      <c r="J23" s="7">
        <f>J22</f>
        <v>-11083.5</v>
      </c>
      <c r="K23" s="1"/>
      <c r="L23" s="7">
        <f>L22</f>
        <v>-1893.76</v>
      </c>
      <c r="M23" s="1"/>
      <c r="N23" s="7">
        <f>N22</f>
        <v>-22167</v>
      </c>
      <c r="O23" s="1"/>
      <c r="P23" s="7">
        <f>P22</f>
        <v>-133001.85</v>
      </c>
    </row>
    <row r="24" ht="13.5" thickTop="1"/>
  </sheetData>
  <sheetProtection/>
  <printOptions/>
  <pageMargins left="0.75" right="0.75" top="1" bottom="1" header="0.1" footer="0.5"/>
  <pageSetup orientation="landscape" r:id="rId2"/>
  <headerFooter alignWithMargins="0">
    <oddHeader>&amp;C&amp;"Arial,Bold"&amp;12 West Piedmont Workforce Investment Board
&amp;14 Stmt of Account - Dan/Pitts. Co RR
&amp;10 August 2013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P23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3" customWidth="1"/>
    <col min="7" max="7" width="35.8515625" style="13" customWidth="1"/>
    <col min="8" max="8" width="7.57421875" style="14" bestFit="1" customWidth="1"/>
    <col min="9" max="9" width="2.28125" style="14" customWidth="1"/>
    <col min="10" max="10" width="7.5742187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2.421875" style="14" bestFit="1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s="12" customFormat="1" ht="14.25" thickBot="1" thickTop="1">
      <c r="A2" s="9"/>
      <c r="B2" s="9"/>
      <c r="C2" s="9"/>
      <c r="D2" s="9"/>
      <c r="E2" s="9"/>
      <c r="F2" s="9"/>
      <c r="G2" s="9"/>
      <c r="H2" s="10" t="s">
        <v>235</v>
      </c>
      <c r="I2" s="11"/>
      <c r="J2" s="10" t="s">
        <v>0</v>
      </c>
      <c r="K2" s="11"/>
      <c r="L2" s="10" t="s">
        <v>237</v>
      </c>
      <c r="M2" s="11"/>
      <c r="N2" s="10" t="s">
        <v>1</v>
      </c>
      <c r="O2" s="11"/>
      <c r="P2" s="10" t="s">
        <v>2</v>
      </c>
    </row>
    <row r="3" spans="1:16" ht="13.5" thickTop="1">
      <c r="A3" s="1"/>
      <c r="B3" s="1" t="s">
        <v>3</v>
      </c>
      <c r="C3" s="1"/>
      <c r="D3" s="1"/>
      <c r="E3" s="1"/>
      <c r="F3" s="1"/>
      <c r="G3" s="1"/>
      <c r="H3" s="3"/>
      <c r="I3" s="4"/>
      <c r="J3" s="3"/>
      <c r="K3" s="4"/>
      <c r="L3" s="3"/>
      <c r="M3" s="4"/>
      <c r="N3" s="3"/>
      <c r="O3" s="4"/>
      <c r="P3" s="3"/>
    </row>
    <row r="4" spans="1:16" ht="12.75">
      <c r="A4" s="1"/>
      <c r="B4" s="1"/>
      <c r="C4" s="1"/>
      <c r="D4" s="1" t="s">
        <v>8</v>
      </c>
      <c r="E4" s="1"/>
      <c r="F4" s="1"/>
      <c r="G4" s="1"/>
      <c r="H4" s="3"/>
      <c r="I4" s="4"/>
      <c r="J4" s="3"/>
      <c r="K4" s="4"/>
      <c r="L4" s="3"/>
      <c r="M4" s="4"/>
      <c r="N4" s="3"/>
      <c r="O4" s="4"/>
      <c r="P4" s="3"/>
    </row>
    <row r="5" spans="1:16" ht="12.75">
      <c r="A5" s="1"/>
      <c r="B5" s="1"/>
      <c r="C5" s="1"/>
      <c r="D5" s="1"/>
      <c r="E5" s="1" t="s">
        <v>32</v>
      </c>
      <c r="F5" s="1"/>
      <c r="G5" s="1"/>
      <c r="H5" s="3"/>
      <c r="I5" s="4"/>
      <c r="J5" s="3"/>
      <c r="K5" s="4"/>
      <c r="L5" s="3"/>
      <c r="M5" s="4"/>
      <c r="N5" s="3"/>
      <c r="O5" s="4"/>
      <c r="P5" s="3"/>
    </row>
    <row r="6" spans="1:16" ht="12.75">
      <c r="A6" s="1"/>
      <c r="B6" s="1"/>
      <c r="C6" s="1"/>
      <c r="D6" s="1"/>
      <c r="E6" s="1"/>
      <c r="F6" s="1" t="s">
        <v>134</v>
      </c>
      <c r="G6" s="1"/>
      <c r="H6" s="3"/>
      <c r="I6" s="4"/>
      <c r="J6" s="3"/>
      <c r="K6" s="4"/>
      <c r="L6" s="3"/>
      <c r="M6" s="4"/>
      <c r="N6" s="3"/>
      <c r="O6" s="4"/>
      <c r="P6" s="3"/>
    </row>
    <row r="7" spans="1:16" ht="13.5" thickBot="1">
      <c r="A7" s="1"/>
      <c r="B7" s="1"/>
      <c r="C7" s="1"/>
      <c r="D7" s="1"/>
      <c r="E7" s="1"/>
      <c r="F7" s="1"/>
      <c r="G7" s="1" t="s">
        <v>135</v>
      </c>
      <c r="H7" s="5">
        <v>1139.52</v>
      </c>
      <c r="I7" s="4"/>
      <c r="J7" s="5">
        <v>822.99</v>
      </c>
      <c r="K7" s="4"/>
      <c r="L7" s="5">
        <v>1247.78</v>
      </c>
      <c r="M7" s="4"/>
      <c r="N7" s="5">
        <v>1645.98</v>
      </c>
      <c r="O7" s="4"/>
      <c r="P7" s="5">
        <v>9875.84</v>
      </c>
    </row>
    <row r="8" spans="1:16" ht="13.5" thickBot="1">
      <c r="A8" s="1"/>
      <c r="B8" s="1"/>
      <c r="C8" s="1"/>
      <c r="D8" s="1"/>
      <c r="E8" s="1"/>
      <c r="F8" s="1" t="s">
        <v>136</v>
      </c>
      <c r="G8" s="1"/>
      <c r="H8" s="6">
        <f>ROUND(SUM(H6:H7),5)</f>
        <v>1139.52</v>
      </c>
      <c r="I8" s="4"/>
      <c r="J8" s="6">
        <f>ROUND(SUM(J6:J7),5)</f>
        <v>822.99</v>
      </c>
      <c r="K8" s="4"/>
      <c r="L8" s="6">
        <f>ROUND(SUM(L6:L7),5)</f>
        <v>1247.78</v>
      </c>
      <c r="M8" s="4"/>
      <c r="N8" s="6">
        <f>ROUND(SUM(N6:N7),5)</f>
        <v>1645.98</v>
      </c>
      <c r="O8" s="4"/>
      <c r="P8" s="6">
        <f>ROUND(SUM(P6:P7),5)</f>
        <v>9875.84</v>
      </c>
    </row>
    <row r="9" spans="1:16" ht="25.5" customHeight="1">
      <c r="A9" s="1"/>
      <c r="B9" s="1"/>
      <c r="C9" s="1"/>
      <c r="D9" s="1"/>
      <c r="E9" s="1" t="s">
        <v>137</v>
      </c>
      <c r="F9" s="1"/>
      <c r="G9" s="1"/>
      <c r="H9" s="3">
        <f>ROUND(H5+H8,5)</f>
        <v>1139.52</v>
      </c>
      <c r="I9" s="4"/>
      <c r="J9" s="3">
        <f>ROUND(J5+J8,5)</f>
        <v>822.99</v>
      </c>
      <c r="K9" s="4"/>
      <c r="L9" s="3">
        <f>ROUND(L5+L8,5)</f>
        <v>1247.78</v>
      </c>
      <c r="M9" s="4"/>
      <c r="N9" s="3">
        <f>ROUND(N5+N8,5)</f>
        <v>1645.98</v>
      </c>
      <c r="O9" s="4"/>
      <c r="P9" s="3">
        <f>ROUND(P5+P8,5)</f>
        <v>9875.84</v>
      </c>
    </row>
    <row r="10" spans="1:16" ht="25.5" customHeight="1">
      <c r="A10" s="1"/>
      <c r="B10" s="1"/>
      <c r="C10" s="1"/>
      <c r="D10" s="1"/>
      <c r="E10" s="1" t="s">
        <v>33</v>
      </c>
      <c r="F10" s="1"/>
      <c r="G10" s="1"/>
      <c r="H10" s="3"/>
      <c r="I10" s="4"/>
      <c r="J10" s="3"/>
      <c r="K10" s="4"/>
      <c r="L10" s="3"/>
      <c r="M10" s="4"/>
      <c r="N10" s="3"/>
      <c r="O10" s="4"/>
      <c r="P10" s="3"/>
    </row>
    <row r="11" spans="1:16" ht="12.75">
      <c r="A11" s="1"/>
      <c r="B11" s="1"/>
      <c r="C11" s="1"/>
      <c r="D11" s="1"/>
      <c r="E11" s="1"/>
      <c r="F11" s="1" t="s">
        <v>168</v>
      </c>
      <c r="G11" s="1"/>
      <c r="H11" s="3"/>
      <c r="I11" s="4"/>
      <c r="J11" s="3"/>
      <c r="K11" s="4"/>
      <c r="L11" s="3"/>
      <c r="M11" s="4"/>
      <c r="N11" s="3"/>
      <c r="O11" s="4"/>
      <c r="P11" s="3"/>
    </row>
    <row r="12" spans="1:16" ht="13.5" thickBot="1">
      <c r="A12" s="1"/>
      <c r="B12" s="1"/>
      <c r="C12" s="1"/>
      <c r="D12" s="1"/>
      <c r="E12" s="1"/>
      <c r="F12" s="1"/>
      <c r="G12" s="1" t="s">
        <v>190</v>
      </c>
      <c r="H12" s="5">
        <v>113.31</v>
      </c>
      <c r="I12" s="4"/>
      <c r="J12" s="5">
        <v>383.68</v>
      </c>
      <c r="K12" s="4"/>
      <c r="L12" s="5">
        <v>113.31</v>
      </c>
      <c r="M12" s="4"/>
      <c r="N12" s="5">
        <v>767.36</v>
      </c>
      <c r="O12" s="4"/>
      <c r="P12" s="5">
        <v>4604.16</v>
      </c>
    </row>
    <row r="13" spans="1:16" ht="13.5" thickBot="1">
      <c r="A13" s="1"/>
      <c r="B13" s="1"/>
      <c r="C13" s="1"/>
      <c r="D13" s="1"/>
      <c r="E13" s="1"/>
      <c r="F13" s="1" t="s">
        <v>170</v>
      </c>
      <c r="G13" s="1"/>
      <c r="H13" s="6">
        <f>ROUND(SUM(H11:H12),5)</f>
        <v>113.31</v>
      </c>
      <c r="I13" s="4"/>
      <c r="J13" s="6">
        <f>ROUND(SUM(J11:J12),5)</f>
        <v>383.68</v>
      </c>
      <c r="K13" s="4"/>
      <c r="L13" s="6">
        <f>ROUND(SUM(L11:L12),5)</f>
        <v>113.31</v>
      </c>
      <c r="M13" s="4"/>
      <c r="N13" s="6">
        <f>ROUND(SUM(N11:N12),5)</f>
        <v>767.36</v>
      </c>
      <c r="O13" s="4"/>
      <c r="P13" s="6">
        <f>ROUND(SUM(P11:P12),5)</f>
        <v>4604.16</v>
      </c>
    </row>
    <row r="14" spans="1:16" ht="25.5" customHeight="1">
      <c r="A14" s="1"/>
      <c r="B14" s="1"/>
      <c r="C14" s="1"/>
      <c r="D14" s="1"/>
      <c r="E14" s="1" t="s">
        <v>171</v>
      </c>
      <c r="F14" s="1"/>
      <c r="G14" s="1"/>
      <c r="H14" s="3">
        <f>ROUND(H10+H13,5)</f>
        <v>113.31</v>
      </c>
      <c r="I14" s="4"/>
      <c r="J14" s="3">
        <f>ROUND(J10+J13,5)</f>
        <v>383.68</v>
      </c>
      <c r="K14" s="4"/>
      <c r="L14" s="3">
        <f>ROUND(L10+L13,5)</f>
        <v>113.31</v>
      </c>
      <c r="M14" s="4"/>
      <c r="N14" s="3">
        <f>ROUND(N10+N13,5)</f>
        <v>767.36</v>
      </c>
      <c r="O14" s="4"/>
      <c r="P14" s="3">
        <f>ROUND(P10+P13,5)</f>
        <v>4604.16</v>
      </c>
    </row>
    <row r="15" spans="1:16" ht="25.5" customHeight="1">
      <c r="A15" s="1"/>
      <c r="B15" s="1"/>
      <c r="C15" s="1"/>
      <c r="D15" s="1"/>
      <c r="E15" s="1" t="s">
        <v>34</v>
      </c>
      <c r="F15" s="1"/>
      <c r="G15" s="1"/>
      <c r="H15" s="3"/>
      <c r="I15" s="4"/>
      <c r="J15" s="3"/>
      <c r="K15" s="4"/>
      <c r="L15" s="3"/>
      <c r="M15" s="4"/>
      <c r="N15" s="3"/>
      <c r="O15" s="4"/>
      <c r="P15" s="3"/>
    </row>
    <row r="16" spans="1:16" ht="13.5" thickBot="1">
      <c r="A16" s="1"/>
      <c r="B16" s="1"/>
      <c r="C16" s="1"/>
      <c r="D16" s="1"/>
      <c r="E16" s="1"/>
      <c r="F16" s="1" t="s">
        <v>191</v>
      </c>
      <c r="G16" s="1"/>
      <c r="H16" s="5">
        <v>-9.83</v>
      </c>
      <c r="I16" s="4"/>
      <c r="J16" s="5">
        <v>3302.02</v>
      </c>
      <c r="K16" s="4"/>
      <c r="L16" s="5">
        <v>0</v>
      </c>
      <c r="M16" s="4"/>
      <c r="N16" s="5">
        <v>6604.04</v>
      </c>
      <c r="O16" s="4"/>
      <c r="P16" s="5">
        <v>39624.23</v>
      </c>
    </row>
    <row r="17" spans="1:16" ht="12.75">
      <c r="A17" s="1"/>
      <c r="B17" s="1"/>
      <c r="C17" s="1"/>
      <c r="D17" s="1"/>
      <c r="E17" s="1" t="s">
        <v>187</v>
      </c>
      <c r="F17" s="1"/>
      <c r="G17" s="1"/>
      <c r="H17" s="3">
        <f>ROUND(SUM(H15:H16),5)</f>
        <v>-9.83</v>
      </c>
      <c r="I17" s="4"/>
      <c r="J17" s="3">
        <f>ROUND(SUM(J15:J16),5)</f>
        <v>3302.02</v>
      </c>
      <c r="K17" s="4"/>
      <c r="L17" s="3">
        <f>ROUND(SUM(L15:L16),5)</f>
        <v>0</v>
      </c>
      <c r="M17" s="4"/>
      <c r="N17" s="3">
        <f>ROUND(SUM(N15:N16),5)</f>
        <v>6604.04</v>
      </c>
      <c r="O17" s="4"/>
      <c r="P17" s="3">
        <f>ROUND(SUM(P15:P16),5)</f>
        <v>39624.23</v>
      </c>
    </row>
    <row r="18" spans="1:16" ht="25.5" customHeight="1">
      <c r="A18" s="1"/>
      <c r="B18" s="1"/>
      <c r="C18" s="1"/>
      <c r="D18" s="1"/>
      <c r="E18" s="1" t="s">
        <v>31</v>
      </c>
      <c r="F18" s="1"/>
      <c r="G18" s="1"/>
      <c r="H18" s="3"/>
      <c r="I18" s="4"/>
      <c r="J18" s="3"/>
      <c r="K18" s="4"/>
      <c r="L18" s="3"/>
      <c r="M18" s="4"/>
      <c r="N18" s="3"/>
      <c r="O18" s="4"/>
      <c r="P18" s="3"/>
    </row>
    <row r="19" spans="1:16" ht="13.5" thickBot="1">
      <c r="A19" s="1"/>
      <c r="B19" s="1"/>
      <c r="C19" s="1"/>
      <c r="D19" s="1"/>
      <c r="E19" s="1"/>
      <c r="F19" s="1" t="s">
        <v>192</v>
      </c>
      <c r="G19" s="1"/>
      <c r="H19" s="5">
        <v>503.43</v>
      </c>
      <c r="I19" s="4"/>
      <c r="J19" s="5">
        <v>3302.02</v>
      </c>
      <c r="K19" s="4"/>
      <c r="L19" s="5">
        <v>503.43</v>
      </c>
      <c r="M19" s="4"/>
      <c r="N19" s="5">
        <v>6604.04</v>
      </c>
      <c r="O19" s="4"/>
      <c r="P19" s="5">
        <v>39624.22</v>
      </c>
    </row>
    <row r="20" spans="1:16" ht="13.5" thickBot="1">
      <c r="A20" s="1"/>
      <c r="B20" s="1"/>
      <c r="C20" s="1"/>
      <c r="D20" s="1"/>
      <c r="E20" s="1" t="s">
        <v>189</v>
      </c>
      <c r="F20" s="1"/>
      <c r="G20" s="1"/>
      <c r="H20" s="6">
        <f>ROUND(SUM(H18:H19),5)</f>
        <v>503.43</v>
      </c>
      <c r="I20" s="4"/>
      <c r="J20" s="6">
        <f>ROUND(SUM(J18:J19),5)</f>
        <v>3302.02</v>
      </c>
      <c r="K20" s="4"/>
      <c r="L20" s="6">
        <f>ROUND(SUM(L18:L19),5)</f>
        <v>503.43</v>
      </c>
      <c r="M20" s="4"/>
      <c r="N20" s="6">
        <f>ROUND(SUM(N18:N19),5)</f>
        <v>6604.04</v>
      </c>
      <c r="O20" s="4"/>
      <c r="P20" s="6">
        <f>ROUND(SUM(P18:P19),5)</f>
        <v>39624.22</v>
      </c>
    </row>
    <row r="21" spans="1:16" ht="25.5" customHeight="1" thickBot="1">
      <c r="A21" s="1"/>
      <c r="B21" s="1"/>
      <c r="C21" s="1"/>
      <c r="D21" s="1" t="s">
        <v>27</v>
      </c>
      <c r="E21" s="1"/>
      <c r="F21" s="1"/>
      <c r="G21" s="1"/>
      <c r="H21" s="6">
        <f>ROUND(H4+H9+H14+H17+H20,5)</f>
        <v>1746.43</v>
      </c>
      <c r="I21" s="4"/>
      <c r="J21" s="6">
        <f>ROUND(J4+J9+J14+J17+J20,5)</f>
        <v>7810.71</v>
      </c>
      <c r="K21" s="4"/>
      <c r="L21" s="6">
        <f>ROUND(L4+L9+L14+L17+L20,5)</f>
        <v>1864.52</v>
      </c>
      <c r="M21" s="4"/>
      <c r="N21" s="6">
        <f>ROUND(N4+N9+N14+N17+N20,5)</f>
        <v>15621.42</v>
      </c>
      <c r="O21" s="4"/>
      <c r="P21" s="6">
        <f>ROUND(P4+P9+P14+P17+P20,5)</f>
        <v>93728.45</v>
      </c>
    </row>
    <row r="22" spans="1:16" s="8" customFormat="1" ht="25.5" customHeight="1" thickBot="1">
      <c r="A22" s="1"/>
      <c r="B22" s="1" t="s">
        <v>28</v>
      </c>
      <c r="C22" s="1"/>
      <c r="D22" s="1"/>
      <c r="E22" s="1"/>
      <c r="F22" s="1"/>
      <c r="G22" s="1"/>
      <c r="H22" s="6">
        <f>ROUND(H3-H21,5)</f>
        <v>-1746.43</v>
      </c>
      <c r="I22" s="4"/>
      <c r="J22" s="6">
        <f>ROUND(J3-J21,5)</f>
        <v>-7810.71</v>
      </c>
      <c r="K22" s="4"/>
      <c r="L22" s="6">
        <f>ROUND(L3-L21,5)</f>
        <v>-1864.52</v>
      </c>
      <c r="M22" s="4"/>
      <c r="N22" s="6">
        <f>ROUND(N3-N21,5)</f>
        <v>-15621.42</v>
      </c>
      <c r="O22" s="4"/>
      <c r="P22" s="6">
        <f>ROUND(P3-P21,5)</f>
        <v>-93728.45</v>
      </c>
    </row>
    <row r="23" spans="1:16" s="8" customFormat="1" ht="25.5" customHeight="1" thickBot="1">
      <c r="A23" s="1" t="s">
        <v>29</v>
      </c>
      <c r="B23" s="1"/>
      <c r="C23" s="1"/>
      <c r="D23" s="1"/>
      <c r="E23" s="1"/>
      <c r="F23" s="1"/>
      <c r="G23" s="1"/>
      <c r="H23" s="7">
        <f>H22</f>
        <v>-1746.43</v>
      </c>
      <c r="I23" s="1"/>
      <c r="J23" s="7">
        <f>J22</f>
        <v>-7810.71</v>
      </c>
      <c r="K23" s="1"/>
      <c r="L23" s="7">
        <f>L22</f>
        <v>-1864.52</v>
      </c>
      <c r="M23" s="1"/>
      <c r="N23" s="7">
        <f>N22</f>
        <v>-15621.42</v>
      </c>
      <c r="O23" s="1"/>
      <c r="P23" s="7">
        <f>P22</f>
        <v>-93728.45</v>
      </c>
    </row>
    <row r="24" ht="13.5" thickTop="1"/>
  </sheetData>
  <sheetProtection/>
  <printOptions/>
  <pageMargins left="0.75" right="0.75" top="1" bottom="1" header="0.1" footer="0.5"/>
  <pageSetup orientation="landscape" r:id="rId2"/>
  <headerFooter alignWithMargins="0">
    <oddHeader>&amp;C&amp;"Arial,Bold"&amp;12 West Piedmont Workforce Investment Board
&amp;14 Stmt of Account - M-HC RR
&amp;10 August 2013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O13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31.421875" style="13" customWidth="1"/>
    <col min="7" max="7" width="6.28125" style="14" bestFit="1" customWidth="1"/>
    <col min="8" max="8" width="2.28125" style="14" customWidth="1"/>
    <col min="9" max="9" width="7.57421875" style="14" bestFit="1" customWidth="1"/>
    <col min="10" max="10" width="2.28125" style="14" customWidth="1"/>
    <col min="11" max="11" width="10.00390625" style="14" bestFit="1" customWidth="1"/>
    <col min="12" max="12" width="2.28125" style="14" customWidth="1"/>
    <col min="13" max="13" width="10.00390625" style="14" bestFit="1" customWidth="1"/>
    <col min="14" max="14" width="2.28125" style="14" customWidth="1"/>
    <col min="15" max="15" width="12.421875" style="14" bestFit="1" customWidth="1"/>
  </cols>
  <sheetData>
    <row r="1" spans="1:15" ht="13.5" thickBo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4.25" thickBot="1" thickTop="1">
      <c r="A2" s="9"/>
      <c r="B2" s="9"/>
      <c r="C2" s="9"/>
      <c r="D2" s="9"/>
      <c r="E2" s="9"/>
      <c r="F2" s="9"/>
      <c r="G2" s="10" t="s">
        <v>235</v>
      </c>
      <c r="H2" s="11"/>
      <c r="I2" s="10" t="s">
        <v>0</v>
      </c>
      <c r="J2" s="11"/>
      <c r="K2" s="10" t="s">
        <v>237</v>
      </c>
      <c r="L2" s="11"/>
      <c r="M2" s="10" t="s">
        <v>1</v>
      </c>
      <c r="N2" s="11"/>
      <c r="O2" s="10" t="s">
        <v>2</v>
      </c>
    </row>
    <row r="3" spans="1:15" ht="13.5" thickTop="1">
      <c r="A3" s="1"/>
      <c r="B3" s="1" t="s">
        <v>3</v>
      </c>
      <c r="C3" s="1"/>
      <c r="D3" s="1"/>
      <c r="E3" s="1"/>
      <c r="F3" s="1"/>
      <c r="G3" s="3"/>
      <c r="H3" s="4"/>
      <c r="I3" s="3"/>
      <c r="J3" s="4"/>
      <c r="K3" s="3"/>
      <c r="L3" s="4"/>
      <c r="M3" s="3"/>
      <c r="N3" s="4"/>
      <c r="O3" s="3"/>
    </row>
    <row r="4" spans="1:15" ht="12.75">
      <c r="A4" s="1"/>
      <c r="B4" s="1"/>
      <c r="C4" s="1"/>
      <c r="D4" s="1" t="s">
        <v>8</v>
      </c>
      <c r="E4" s="1"/>
      <c r="F4" s="1"/>
      <c r="G4" s="3"/>
      <c r="H4" s="4"/>
      <c r="I4" s="3"/>
      <c r="J4" s="4"/>
      <c r="K4" s="3"/>
      <c r="L4" s="4"/>
      <c r="M4" s="3"/>
      <c r="N4" s="4"/>
      <c r="O4" s="3"/>
    </row>
    <row r="5" spans="1:15" ht="12.75">
      <c r="A5" s="1"/>
      <c r="B5" s="1"/>
      <c r="C5" s="1"/>
      <c r="D5" s="1"/>
      <c r="E5" s="1" t="s">
        <v>34</v>
      </c>
      <c r="F5" s="1"/>
      <c r="G5" s="3"/>
      <c r="H5" s="4"/>
      <c r="I5" s="3"/>
      <c r="J5" s="4"/>
      <c r="K5" s="3"/>
      <c r="L5" s="4"/>
      <c r="M5" s="3"/>
      <c r="N5" s="4"/>
      <c r="O5" s="3"/>
    </row>
    <row r="6" spans="1:15" ht="13.5" thickBot="1">
      <c r="A6" s="1"/>
      <c r="B6" s="1"/>
      <c r="C6" s="1"/>
      <c r="D6" s="1"/>
      <c r="E6" s="1"/>
      <c r="F6" s="1" t="s">
        <v>193</v>
      </c>
      <c r="G6" s="5">
        <v>0</v>
      </c>
      <c r="H6" s="4"/>
      <c r="I6" s="5">
        <v>818.2</v>
      </c>
      <c r="J6" s="4"/>
      <c r="K6" s="5">
        <v>0</v>
      </c>
      <c r="L6" s="4"/>
      <c r="M6" s="5">
        <v>1636.4</v>
      </c>
      <c r="N6" s="4"/>
      <c r="O6" s="5">
        <v>9818.35</v>
      </c>
    </row>
    <row r="7" spans="1:15" ht="12.75">
      <c r="A7" s="1"/>
      <c r="B7" s="1"/>
      <c r="C7" s="1"/>
      <c r="D7" s="1"/>
      <c r="E7" s="1" t="s">
        <v>187</v>
      </c>
      <c r="F7" s="1"/>
      <c r="G7" s="3">
        <f>ROUND(SUM(G5:G6),5)</f>
        <v>0</v>
      </c>
      <c r="H7" s="4"/>
      <c r="I7" s="3">
        <f>ROUND(SUM(I5:I6),5)</f>
        <v>818.2</v>
      </c>
      <c r="J7" s="4"/>
      <c r="K7" s="3">
        <f>ROUND(SUM(K5:K6),5)</f>
        <v>0</v>
      </c>
      <c r="L7" s="4"/>
      <c r="M7" s="3">
        <f>ROUND(SUM(M5:M6),5)</f>
        <v>1636.4</v>
      </c>
      <c r="N7" s="4"/>
      <c r="O7" s="3">
        <f>ROUND(SUM(O5:O6),5)</f>
        <v>9818.35</v>
      </c>
    </row>
    <row r="8" spans="1:15" ht="25.5" customHeight="1">
      <c r="A8" s="1"/>
      <c r="B8" s="1"/>
      <c r="C8" s="1"/>
      <c r="D8" s="1"/>
      <c r="E8" s="1" t="s">
        <v>31</v>
      </c>
      <c r="F8" s="1"/>
      <c r="G8" s="3"/>
      <c r="H8" s="4"/>
      <c r="I8" s="3"/>
      <c r="J8" s="4"/>
      <c r="K8" s="3"/>
      <c r="L8" s="4"/>
      <c r="M8" s="3"/>
      <c r="N8" s="4"/>
      <c r="O8" s="3"/>
    </row>
    <row r="9" spans="1:15" ht="13.5" thickBot="1">
      <c r="A9" s="1"/>
      <c r="B9" s="1"/>
      <c r="C9" s="1"/>
      <c r="D9" s="1"/>
      <c r="E9" s="1"/>
      <c r="F9" s="1" t="s">
        <v>194</v>
      </c>
      <c r="G9" s="5">
        <v>0</v>
      </c>
      <c r="H9" s="4"/>
      <c r="I9" s="5">
        <v>818.2</v>
      </c>
      <c r="J9" s="4"/>
      <c r="K9" s="5">
        <v>0</v>
      </c>
      <c r="L9" s="4"/>
      <c r="M9" s="5">
        <v>1636.4</v>
      </c>
      <c r="N9" s="4"/>
      <c r="O9" s="5">
        <v>9818.35</v>
      </c>
    </row>
    <row r="10" spans="1:15" s="8" customFormat="1" ht="12" thickBot="1">
      <c r="A10" s="1"/>
      <c r="B10" s="1"/>
      <c r="C10" s="1"/>
      <c r="D10" s="1"/>
      <c r="E10" s="1" t="s">
        <v>189</v>
      </c>
      <c r="F10" s="1"/>
      <c r="G10" s="6">
        <f>ROUND(SUM(G8:G9),5)</f>
        <v>0</v>
      </c>
      <c r="H10" s="4"/>
      <c r="I10" s="6">
        <f>ROUND(SUM(I8:I9),5)</f>
        <v>818.2</v>
      </c>
      <c r="J10" s="4"/>
      <c r="K10" s="6">
        <f>ROUND(SUM(K8:K9),5)</f>
        <v>0</v>
      </c>
      <c r="L10" s="4"/>
      <c r="M10" s="6">
        <f>ROUND(SUM(M8:M9),5)</f>
        <v>1636.4</v>
      </c>
      <c r="N10" s="4"/>
      <c r="O10" s="6">
        <f>ROUND(SUM(O8:O9),5)</f>
        <v>9818.35</v>
      </c>
    </row>
    <row r="11" spans="1:15" ht="25.5" customHeight="1" thickBot="1">
      <c r="A11" s="1"/>
      <c r="B11" s="1"/>
      <c r="C11" s="1"/>
      <c r="D11" s="1" t="s">
        <v>27</v>
      </c>
      <c r="E11" s="1"/>
      <c r="F11" s="1"/>
      <c r="G11" s="6">
        <f>ROUND(G4+G7+G10,5)</f>
        <v>0</v>
      </c>
      <c r="H11" s="4"/>
      <c r="I11" s="6">
        <f>ROUND(I4+I7+I10,5)</f>
        <v>1636.4</v>
      </c>
      <c r="J11" s="4"/>
      <c r="K11" s="6">
        <f>ROUND(K4+K7+K10,5)</f>
        <v>0</v>
      </c>
      <c r="L11" s="4"/>
      <c r="M11" s="6">
        <f>ROUND(M4+M7+M10,5)</f>
        <v>3272.8</v>
      </c>
      <c r="N11" s="4"/>
      <c r="O11" s="6">
        <f>ROUND(O4+O7+O10,5)</f>
        <v>19636.7</v>
      </c>
    </row>
    <row r="12" spans="1:15" ht="25.5" customHeight="1" thickBot="1">
      <c r="A12" s="1"/>
      <c r="B12" s="1" t="s">
        <v>28</v>
      </c>
      <c r="C12" s="1"/>
      <c r="D12" s="1"/>
      <c r="E12" s="1"/>
      <c r="F12" s="1"/>
      <c r="G12" s="6">
        <f>ROUND(G3-G11,5)</f>
        <v>0</v>
      </c>
      <c r="H12" s="4"/>
      <c r="I12" s="6">
        <f>ROUND(I3-I11,5)</f>
        <v>-1636.4</v>
      </c>
      <c r="J12" s="4"/>
      <c r="K12" s="6">
        <f>ROUND(K3-K11,5)</f>
        <v>0</v>
      </c>
      <c r="L12" s="4"/>
      <c r="M12" s="6">
        <f>ROUND(M3-M11,5)</f>
        <v>-3272.8</v>
      </c>
      <c r="N12" s="4"/>
      <c r="O12" s="6">
        <f>ROUND(O3-O11,5)</f>
        <v>-19636.7</v>
      </c>
    </row>
    <row r="13" spans="1:15" s="8" customFormat="1" ht="25.5" customHeight="1" thickBot="1">
      <c r="A13" s="1" t="s">
        <v>29</v>
      </c>
      <c r="B13" s="1"/>
      <c r="C13" s="1"/>
      <c r="D13" s="1"/>
      <c r="E13" s="1"/>
      <c r="F13" s="1"/>
      <c r="G13" s="7">
        <f>G12</f>
        <v>0</v>
      </c>
      <c r="H13" s="1"/>
      <c r="I13" s="7">
        <f>I12</f>
        <v>-1636.4</v>
      </c>
      <c r="J13" s="1"/>
      <c r="K13" s="7">
        <f>K12</f>
        <v>0</v>
      </c>
      <c r="L13" s="1"/>
      <c r="M13" s="7">
        <f>M12</f>
        <v>-3272.8</v>
      </c>
      <c r="N13" s="1"/>
      <c r="O13" s="7">
        <f>O12</f>
        <v>-19636.7</v>
      </c>
    </row>
    <row r="14" ht="13.5" thickTop="1"/>
  </sheetData>
  <sheetProtection/>
  <printOptions/>
  <pageMargins left="0.75" right="0.75" top="1" bottom="1" header="0.1" footer="0.5"/>
  <pageSetup orientation="landscape" r:id="rId2"/>
  <headerFooter alignWithMargins="0">
    <oddHeader>&amp;C&amp;"Arial,Bold"&amp;12 West Piedmont Workforce Investment Board
&amp;14 Stmt of Account - Patrick Co. RR
&amp;10 August 2013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R25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1.8515625" style="13" customWidth="1"/>
    <col min="6" max="6" width="8.421875" style="14" bestFit="1" customWidth="1"/>
    <col min="7" max="7" width="2.28125" style="14" customWidth="1"/>
    <col min="8" max="8" width="8.421875" style="14" bestFit="1" customWidth="1"/>
    <col min="9" max="9" width="2.28125" style="14" customWidth="1"/>
    <col min="10" max="10" width="10.281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28125" style="14" bestFit="1" customWidth="1"/>
    <col min="17" max="17" width="2.28125" style="14" customWidth="1"/>
    <col min="18" max="18" width="12.421875" style="14" bestFit="1" customWidth="1"/>
  </cols>
  <sheetData>
    <row r="1" spans="1:18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30</v>
      </c>
      <c r="K2" s="11"/>
      <c r="L2" s="10" t="s">
        <v>237</v>
      </c>
      <c r="M2" s="11"/>
      <c r="N2" s="10" t="s">
        <v>1</v>
      </c>
      <c r="O2" s="11"/>
      <c r="P2" s="10" t="s">
        <v>30</v>
      </c>
      <c r="Q2" s="11"/>
      <c r="R2" s="10" t="s">
        <v>2</v>
      </c>
    </row>
    <row r="3" spans="1:18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15"/>
      <c r="K3" s="4"/>
      <c r="L3" s="3"/>
      <c r="M3" s="4"/>
      <c r="N3" s="3"/>
      <c r="O3" s="4"/>
      <c r="P3" s="15"/>
      <c r="Q3" s="4"/>
      <c r="R3" s="3"/>
    </row>
    <row r="4" spans="1:18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15"/>
      <c r="K4" s="4"/>
      <c r="L4" s="3"/>
      <c r="M4" s="4"/>
      <c r="N4" s="3"/>
      <c r="O4" s="4"/>
      <c r="P4" s="15"/>
      <c r="Q4" s="4"/>
      <c r="R4" s="3"/>
    </row>
    <row r="5" spans="1:18" ht="12.75">
      <c r="A5" s="1"/>
      <c r="B5" s="1"/>
      <c r="C5" s="1"/>
      <c r="D5" s="1"/>
      <c r="E5" s="1" t="s">
        <v>9</v>
      </c>
      <c r="F5" s="3">
        <v>637.2</v>
      </c>
      <c r="G5" s="4"/>
      <c r="H5" s="3">
        <v>778.82</v>
      </c>
      <c r="I5" s="4"/>
      <c r="J5" s="15">
        <f aca="true" t="shared" si="0" ref="J5:J21">ROUND(IF(H5=0,IF(F5=0,0,1),F5/H5),5)</f>
        <v>0.81816</v>
      </c>
      <c r="K5" s="4"/>
      <c r="L5" s="3">
        <v>920.97</v>
      </c>
      <c r="M5" s="4"/>
      <c r="N5" s="3">
        <v>1557.64</v>
      </c>
      <c r="O5" s="4"/>
      <c r="P5" s="15">
        <f aca="true" t="shared" si="1" ref="P5:P21">ROUND(IF(N5=0,IF(L5=0,0,1),L5/N5),5)</f>
        <v>0.59126</v>
      </c>
      <c r="Q5" s="4"/>
      <c r="R5" s="3">
        <v>9345.77</v>
      </c>
    </row>
    <row r="6" spans="1:18" ht="12.75">
      <c r="A6" s="1"/>
      <c r="B6" s="1"/>
      <c r="C6" s="1"/>
      <c r="D6" s="1"/>
      <c r="E6" s="1" t="s">
        <v>32</v>
      </c>
      <c r="F6" s="3">
        <v>9376.86</v>
      </c>
      <c r="G6" s="4"/>
      <c r="H6" s="3">
        <v>8837.86</v>
      </c>
      <c r="I6" s="4"/>
      <c r="J6" s="15">
        <f t="shared" si="0"/>
        <v>1.06099</v>
      </c>
      <c r="K6" s="4"/>
      <c r="L6" s="3">
        <v>16808.23</v>
      </c>
      <c r="M6" s="4"/>
      <c r="N6" s="3">
        <v>17675.72</v>
      </c>
      <c r="O6" s="4"/>
      <c r="P6" s="15">
        <f t="shared" si="1"/>
        <v>0.95092</v>
      </c>
      <c r="Q6" s="4"/>
      <c r="R6" s="3">
        <v>106054.3</v>
      </c>
    </row>
    <row r="7" spans="1:18" ht="12.75">
      <c r="A7" s="1"/>
      <c r="B7" s="1"/>
      <c r="C7" s="1"/>
      <c r="D7" s="1"/>
      <c r="E7" s="1" t="s">
        <v>102</v>
      </c>
      <c r="F7" s="3">
        <v>76.98</v>
      </c>
      <c r="G7" s="4"/>
      <c r="H7" s="3">
        <v>292.54</v>
      </c>
      <c r="I7" s="4"/>
      <c r="J7" s="15">
        <f t="shared" si="0"/>
        <v>0.26314</v>
      </c>
      <c r="K7" s="4"/>
      <c r="L7" s="3">
        <v>192.11</v>
      </c>
      <c r="M7" s="4"/>
      <c r="N7" s="3">
        <v>585.08</v>
      </c>
      <c r="O7" s="4"/>
      <c r="P7" s="15">
        <f t="shared" si="1"/>
        <v>0.32835</v>
      </c>
      <c r="Q7" s="4"/>
      <c r="R7" s="3">
        <v>3510.43</v>
      </c>
    </row>
    <row r="8" spans="1:18" ht="12.75">
      <c r="A8" s="1"/>
      <c r="B8" s="1"/>
      <c r="C8" s="1"/>
      <c r="D8" s="1"/>
      <c r="E8" s="1" t="s">
        <v>33</v>
      </c>
      <c r="F8" s="3">
        <v>1088.13</v>
      </c>
      <c r="G8" s="4"/>
      <c r="H8" s="3">
        <v>4047.71</v>
      </c>
      <c r="I8" s="4"/>
      <c r="J8" s="15">
        <f t="shared" si="0"/>
        <v>0.26883</v>
      </c>
      <c r="K8" s="4"/>
      <c r="L8" s="3">
        <v>4005.65</v>
      </c>
      <c r="M8" s="4"/>
      <c r="N8" s="3">
        <v>8095.42</v>
      </c>
      <c r="O8" s="4"/>
      <c r="P8" s="15">
        <f t="shared" si="1"/>
        <v>0.4948</v>
      </c>
      <c r="Q8" s="4"/>
      <c r="R8" s="3">
        <v>48572.52</v>
      </c>
    </row>
    <row r="9" spans="1:18" ht="12.75">
      <c r="A9" s="1"/>
      <c r="B9" s="1"/>
      <c r="C9" s="1"/>
      <c r="D9" s="1"/>
      <c r="E9" s="1" t="s">
        <v>16</v>
      </c>
      <c r="F9" s="3">
        <v>0</v>
      </c>
      <c r="G9" s="4"/>
      <c r="H9" s="3">
        <v>52.5</v>
      </c>
      <c r="I9" s="4"/>
      <c r="J9" s="15">
        <f t="shared" si="0"/>
        <v>0</v>
      </c>
      <c r="K9" s="4"/>
      <c r="L9" s="3">
        <v>0</v>
      </c>
      <c r="M9" s="4"/>
      <c r="N9" s="3">
        <v>105</v>
      </c>
      <c r="O9" s="4"/>
      <c r="P9" s="15">
        <f t="shared" si="1"/>
        <v>0</v>
      </c>
      <c r="Q9" s="4"/>
      <c r="R9" s="3">
        <v>630</v>
      </c>
    </row>
    <row r="10" spans="1:18" ht="12.75">
      <c r="A10" s="1"/>
      <c r="B10" s="1"/>
      <c r="C10" s="1"/>
      <c r="D10" s="1"/>
      <c r="E10" s="1" t="s">
        <v>17</v>
      </c>
      <c r="F10" s="3">
        <v>383.86</v>
      </c>
      <c r="G10" s="4"/>
      <c r="H10" s="3">
        <v>472.5</v>
      </c>
      <c r="I10" s="4"/>
      <c r="J10" s="15">
        <f t="shared" si="0"/>
        <v>0.8124</v>
      </c>
      <c r="K10" s="4"/>
      <c r="L10" s="3">
        <v>383.86</v>
      </c>
      <c r="M10" s="4"/>
      <c r="N10" s="3">
        <v>945</v>
      </c>
      <c r="O10" s="4"/>
      <c r="P10" s="15">
        <f t="shared" si="1"/>
        <v>0.4062</v>
      </c>
      <c r="Q10" s="4"/>
      <c r="R10" s="3">
        <v>5670</v>
      </c>
    </row>
    <row r="11" spans="1:18" ht="12.75">
      <c r="A11" s="1"/>
      <c r="B11" s="1"/>
      <c r="C11" s="1"/>
      <c r="D11" s="1"/>
      <c r="E11" s="1" t="s">
        <v>101</v>
      </c>
      <c r="F11" s="3">
        <v>0</v>
      </c>
      <c r="G11" s="4"/>
      <c r="H11" s="3">
        <v>189</v>
      </c>
      <c r="I11" s="4"/>
      <c r="J11" s="15">
        <f t="shared" si="0"/>
        <v>0</v>
      </c>
      <c r="K11" s="4"/>
      <c r="L11" s="3">
        <v>0</v>
      </c>
      <c r="M11" s="4"/>
      <c r="N11" s="3">
        <v>378</v>
      </c>
      <c r="O11" s="4"/>
      <c r="P11" s="15">
        <f t="shared" si="1"/>
        <v>0</v>
      </c>
      <c r="Q11" s="4"/>
      <c r="R11" s="3">
        <v>2268</v>
      </c>
    </row>
    <row r="12" spans="1:18" ht="12.75">
      <c r="A12" s="1"/>
      <c r="B12" s="1"/>
      <c r="C12" s="1"/>
      <c r="D12" s="1"/>
      <c r="E12" s="1" t="s">
        <v>21</v>
      </c>
      <c r="F12" s="3">
        <v>2475.41</v>
      </c>
      <c r="G12" s="4"/>
      <c r="H12" s="3">
        <v>4042.5</v>
      </c>
      <c r="I12" s="4"/>
      <c r="J12" s="15">
        <f t="shared" si="0"/>
        <v>0.61235</v>
      </c>
      <c r="K12" s="4"/>
      <c r="L12" s="3">
        <v>3640.27</v>
      </c>
      <c r="M12" s="4"/>
      <c r="N12" s="3">
        <v>8085</v>
      </c>
      <c r="O12" s="4"/>
      <c r="P12" s="15">
        <f t="shared" si="1"/>
        <v>0.45025</v>
      </c>
      <c r="Q12" s="4"/>
      <c r="R12" s="3">
        <v>48510</v>
      </c>
    </row>
    <row r="13" spans="1:18" ht="12.75">
      <c r="A13" s="1"/>
      <c r="B13" s="1"/>
      <c r="C13" s="1"/>
      <c r="D13" s="1"/>
      <c r="E13" s="1" t="s">
        <v>22</v>
      </c>
      <c r="F13" s="3">
        <v>91.94</v>
      </c>
      <c r="G13" s="4"/>
      <c r="H13" s="3">
        <v>105</v>
      </c>
      <c r="I13" s="4"/>
      <c r="J13" s="15">
        <f t="shared" si="0"/>
        <v>0.87562</v>
      </c>
      <c r="K13" s="4"/>
      <c r="L13" s="3">
        <v>141.94</v>
      </c>
      <c r="M13" s="4"/>
      <c r="N13" s="3">
        <v>210</v>
      </c>
      <c r="O13" s="4"/>
      <c r="P13" s="15">
        <f t="shared" si="1"/>
        <v>0.6759</v>
      </c>
      <c r="Q13" s="4"/>
      <c r="R13" s="3">
        <v>1260</v>
      </c>
    </row>
    <row r="14" spans="1:18" ht="12.75">
      <c r="A14" s="1"/>
      <c r="B14" s="1"/>
      <c r="C14" s="1"/>
      <c r="D14" s="1"/>
      <c r="E14" s="1" t="s">
        <v>23</v>
      </c>
      <c r="F14" s="3">
        <v>3.18</v>
      </c>
      <c r="G14" s="4"/>
      <c r="H14" s="3">
        <v>210</v>
      </c>
      <c r="I14" s="4"/>
      <c r="J14" s="15">
        <f t="shared" si="0"/>
        <v>0.01514</v>
      </c>
      <c r="K14" s="4"/>
      <c r="L14" s="3">
        <v>3.18</v>
      </c>
      <c r="M14" s="4"/>
      <c r="N14" s="3">
        <v>420</v>
      </c>
      <c r="O14" s="4"/>
      <c r="P14" s="15">
        <f t="shared" si="1"/>
        <v>0.00757</v>
      </c>
      <c r="Q14" s="4"/>
      <c r="R14" s="3">
        <v>2520</v>
      </c>
    </row>
    <row r="15" spans="1:18" ht="12.75">
      <c r="A15" s="1"/>
      <c r="B15" s="1"/>
      <c r="C15" s="1"/>
      <c r="D15" s="1"/>
      <c r="E15" s="1" t="s">
        <v>34</v>
      </c>
      <c r="F15" s="3">
        <v>20.97</v>
      </c>
      <c r="G15" s="4"/>
      <c r="H15" s="3">
        <v>3583.34</v>
      </c>
      <c r="I15" s="4"/>
      <c r="J15" s="15">
        <f t="shared" si="0"/>
        <v>0.00585</v>
      </c>
      <c r="K15" s="4"/>
      <c r="L15" s="3">
        <v>20.97</v>
      </c>
      <c r="M15" s="4"/>
      <c r="N15" s="3">
        <v>7166.68</v>
      </c>
      <c r="O15" s="4"/>
      <c r="P15" s="15">
        <f t="shared" si="1"/>
        <v>0.00293</v>
      </c>
      <c r="Q15" s="4"/>
      <c r="R15" s="3">
        <v>43000</v>
      </c>
    </row>
    <row r="16" spans="1:18" ht="12.75">
      <c r="A16" s="1"/>
      <c r="B16" s="1"/>
      <c r="C16" s="1"/>
      <c r="D16" s="1"/>
      <c r="E16" s="1" t="s">
        <v>95</v>
      </c>
      <c r="F16" s="3">
        <v>534.91</v>
      </c>
      <c r="G16" s="4"/>
      <c r="H16" s="3">
        <v>490.46</v>
      </c>
      <c r="I16" s="4"/>
      <c r="J16" s="15">
        <f t="shared" si="0"/>
        <v>1.09063</v>
      </c>
      <c r="K16" s="4"/>
      <c r="L16" s="3">
        <v>534.91</v>
      </c>
      <c r="M16" s="4"/>
      <c r="N16" s="3">
        <v>980.92</v>
      </c>
      <c r="O16" s="4"/>
      <c r="P16" s="15">
        <f t="shared" si="1"/>
        <v>0.54531</v>
      </c>
      <c r="Q16" s="4"/>
      <c r="R16" s="3">
        <v>5885.5</v>
      </c>
    </row>
    <row r="17" spans="1:18" ht="12.75">
      <c r="A17" s="1"/>
      <c r="B17" s="1"/>
      <c r="C17" s="1"/>
      <c r="D17" s="1"/>
      <c r="E17" s="1" t="s">
        <v>31</v>
      </c>
      <c r="F17" s="3">
        <v>2958</v>
      </c>
      <c r="G17" s="4"/>
      <c r="H17" s="3">
        <v>2217.17</v>
      </c>
      <c r="I17" s="4"/>
      <c r="J17" s="15">
        <f t="shared" si="0"/>
        <v>1.33413</v>
      </c>
      <c r="K17" s="4"/>
      <c r="L17" s="3">
        <v>2958</v>
      </c>
      <c r="M17" s="4"/>
      <c r="N17" s="3">
        <v>4434.34</v>
      </c>
      <c r="O17" s="4"/>
      <c r="P17" s="15">
        <f t="shared" si="1"/>
        <v>0.66707</v>
      </c>
      <c r="Q17" s="4"/>
      <c r="R17" s="3">
        <v>26606</v>
      </c>
    </row>
    <row r="18" spans="1:18" ht="13.5" thickBot="1">
      <c r="A18" s="1"/>
      <c r="B18" s="1"/>
      <c r="C18" s="1"/>
      <c r="D18" s="1"/>
      <c r="E18" s="1" t="s">
        <v>35</v>
      </c>
      <c r="F18" s="5">
        <v>0</v>
      </c>
      <c r="G18" s="4"/>
      <c r="H18" s="5">
        <v>1918.5</v>
      </c>
      <c r="I18" s="4"/>
      <c r="J18" s="16">
        <f t="shared" si="0"/>
        <v>0</v>
      </c>
      <c r="K18" s="4"/>
      <c r="L18" s="5">
        <v>0</v>
      </c>
      <c r="M18" s="4"/>
      <c r="N18" s="5">
        <v>3837</v>
      </c>
      <c r="O18" s="4"/>
      <c r="P18" s="16">
        <f t="shared" si="1"/>
        <v>0</v>
      </c>
      <c r="Q18" s="4"/>
      <c r="R18" s="5">
        <v>23022</v>
      </c>
    </row>
    <row r="19" spans="1:18" ht="13.5" thickBot="1">
      <c r="A19" s="1"/>
      <c r="B19" s="1"/>
      <c r="C19" s="1"/>
      <c r="D19" s="1" t="s">
        <v>27</v>
      </c>
      <c r="E19" s="1"/>
      <c r="F19" s="6">
        <f>ROUND(SUM(F4:F18),5)</f>
        <v>17647.44</v>
      </c>
      <c r="G19" s="4"/>
      <c r="H19" s="6">
        <f>ROUND(SUM(H4:H18),5)</f>
        <v>27237.9</v>
      </c>
      <c r="I19" s="4"/>
      <c r="J19" s="17">
        <f t="shared" si="0"/>
        <v>0.6479</v>
      </c>
      <c r="K19" s="4"/>
      <c r="L19" s="6">
        <f>ROUND(SUM(L4:L18),5)</f>
        <v>29610.09</v>
      </c>
      <c r="M19" s="4"/>
      <c r="N19" s="6">
        <f>ROUND(SUM(N4:N18),5)</f>
        <v>54475.8</v>
      </c>
      <c r="O19" s="4"/>
      <c r="P19" s="17">
        <f t="shared" si="1"/>
        <v>0.54355</v>
      </c>
      <c r="Q19" s="4"/>
      <c r="R19" s="6">
        <f>ROUND(SUM(R4:R18),5)</f>
        <v>326854.52</v>
      </c>
    </row>
    <row r="20" spans="1:18" s="8" customFormat="1" ht="25.5" customHeight="1" thickBot="1">
      <c r="A20" s="1"/>
      <c r="B20" s="1" t="s">
        <v>28</v>
      </c>
      <c r="C20" s="1"/>
      <c r="D20" s="1"/>
      <c r="E20" s="1"/>
      <c r="F20" s="6">
        <f>ROUND(F3-F19,5)</f>
        <v>-17647.44</v>
      </c>
      <c r="G20" s="4"/>
      <c r="H20" s="6">
        <f>ROUND(H3-H19,5)</f>
        <v>-27237.9</v>
      </c>
      <c r="I20" s="4"/>
      <c r="J20" s="17">
        <f t="shared" si="0"/>
        <v>0.6479</v>
      </c>
      <c r="K20" s="4"/>
      <c r="L20" s="6">
        <f>ROUND(L3-L19,5)</f>
        <v>-29610.09</v>
      </c>
      <c r="M20" s="4"/>
      <c r="N20" s="6">
        <f>ROUND(N3-N19,5)</f>
        <v>-54475.8</v>
      </c>
      <c r="O20" s="4"/>
      <c r="P20" s="17">
        <f t="shared" si="1"/>
        <v>0.54355</v>
      </c>
      <c r="Q20" s="4"/>
      <c r="R20" s="6">
        <f>ROUND(R3-R19,5)</f>
        <v>-326854.52</v>
      </c>
    </row>
    <row r="21" spans="1:18" s="8" customFormat="1" ht="25.5" customHeight="1" thickBot="1">
      <c r="A21" s="1" t="s">
        <v>29</v>
      </c>
      <c r="B21" s="1"/>
      <c r="C21" s="1"/>
      <c r="D21" s="1"/>
      <c r="E21" s="1"/>
      <c r="F21" s="7">
        <f>F20</f>
        <v>-17647.44</v>
      </c>
      <c r="G21" s="1"/>
      <c r="H21" s="7">
        <f>H20</f>
        <v>-27237.9</v>
      </c>
      <c r="I21" s="1"/>
      <c r="J21" s="18">
        <f t="shared" si="0"/>
        <v>0.6479</v>
      </c>
      <c r="K21" s="1"/>
      <c r="L21" s="7">
        <f>L20</f>
        <v>-29610.09</v>
      </c>
      <c r="M21" s="1"/>
      <c r="N21" s="7">
        <f>N20</f>
        <v>-54475.8</v>
      </c>
      <c r="O21" s="1"/>
      <c r="P21" s="18">
        <f t="shared" si="1"/>
        <v>0.54355</v>
      </c>
      <c r="Q21" s="1"/>
      <c r="R21" s="7">
        <f>R20</f>
        <v>-326854.52</v>
      </c>
    </row>
    <row r="22" spans="1:18" s="8" customFormat="1" ht="13.5" thickTop="1">
      <c r="A22" s="13"/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8" customFormat="1" ht="12.75">
      <c r="A23" s="13"/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8" customFormat="1" ht="12.75">
      <c r="A24" s="13"/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8" customFormat="1" ht="12.75">
      <c r="A25" s="13"/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</sheetData>
  <sheetProtection/>
  <printOptions/>
  <pageMargins left="0.75" right="0.75" top="1" bottom="1" header="0.1" footer="0.5"/>
  <pageSetup horizontalDpi="600" verticalDpi="600" orientation="landscape" scale="94" r:id="rId2"/>
  <headerFooter alignWithMargins="0">
    <oddHeader>&amp;C&amp;"Arial,Bold"&amp;12 West Piedmont Workforce Investment Board
&amp;14 Statement of Account-Danville/Pitts. Co. Adult
&amp;10 August 2013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N23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1.8515625" style="13" customWidth="1"/>
    <col min="6" max="6" width="7.57421875" style="14" bestFit="1" customWidth="1"/>
    <col min="7" max="7" width="2.28125" style="14" customWidth="1"/>
    <col min="8" max="8" width="8.421875" style="14" bestFit="1" customWidth="1"/>
    <col min="9" max="9" width="2.28125" style="14" customWidth="1"/>
    <col min="10" max="10" width="10.003906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2.421875" style="14" bestFit="1" customWidth="1"/>
  </cols>
  <sheetData>
    <row r="1" spans="1:14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4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237</v>
      </c>
      <c r="K2" s="11"/>
      <c r="L2" s="10" t="s">
        <v>1</v>
      </c>
      <c r="M2" s="11"/>
      <c r="N2" s="10" t="s">
        <v>2</v>
      </c>
    </row>
    <row r="3" spans="1:14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3"/>
      <c r="K3" s="4"/>
      <c r="L3" s="3"/>
      <c r="M3" s="4"/>
      <c r="N3" s="3"/>
    </row>
    <row r="4" spans="1:14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3"/>
      <c r="K4" s="4"/>
      <c r="L4" s="3"/>
      <c r="M4" s="4"/>
      <c r="N4" s="3"/>
    </row>
    <row r="5" spans="1:14" ht="12.75">
      <c r="A5" s="1"/>
      <c r="B5" s="1"/>
      <c r="C5" s="1"/>
      <c r="D5" s="1"/>
      <c r="E5" s="1" t="s">
        <v>9</v>
      </c>
      <c r="F5" s="3">
        <v>637.72</v>
      </c>
      <c r="G5" s="4"/>
      <c r="H5" s="3">
        <v>1784.55</v>
      </c>
      <c r="I5" s="4"/>
      <c r="J5" s="3">
        <v>921.88</v>
      </c>
      <c r="K5" s="4"/>
      <c r="L5" s="3">
        <v>3569.1</v>
      </c>
      <c r="M5" s="4"/>
      <c r="N5" s="3">
        <v>21414.56</v>
      </c>
    </row>
    <row r="6" spans="1:14" ht="12.75">
      <c r="A6" s="1"/>
      <c r="B6" s="1"/>
      <c r="C6" s="1"/>
      <c r="D6" s="1"/>
      <c r="E6" s="1" t="s">
        <v>32</v>
      </c>
      <c r="F6" s="3">
        <v>4278.42</v>
      </c>
      <c r="G6" s="4"/>
      <c r="H6" s="3">
        <v>5736.28</v>
      </c>
      <c r="I6" s="4"/>
      <c r="J6" s="3">
        <v>7934.62</v>
      </c>
      <c r="K6" s="4"/>
      <c r="L6" s="3">
        <v>11472.56</v>
      </c>
      <c r="M6" s="4"/>
      <c r="N6" s="3">
        <v>68835.31</v>
      </c>
    </row>
    <row r="7" spans="1:14" ht="12.75">
      <c r="A7" s="1"/>
      <c r="B7" s="1"/>
      <c r="C7" s="1"/>
      <c r="D7" s="1"/>
      <c r="E7" s="1" t="s">
        <v>102</v>
      </c>
      <c r="F7" s="3">
        <v>-913.2</v>
      </c>
      <c r="G7" s="4"/>
      <c r="H7" s="3">
        <v>610.36</v>
      </c>
      <c r="I7" s="4"/>
      <c r="J7" s="3">
        <v>192.31</v>
      </c>
      <c r="K7" s="4"/>
      <c r="L7" s="3">
        <v>1220.72</v>
      </c>
      <c r="M7" s="4"/>
      <c r="N7" s="3">
        <v>7324.34</v>
      </c>
    </row>
    <row r="8" spans="1:14" ht="12.75">
      <c r="A8" s="1"/>
      <c r="B8" s="1"/>
      <c r="C8" s="1"/>
      <c r="D8" s="1"/>
      <c r="E8" s="1" t="s">
        <v>33</v>
      </c>
      <c r="F8" s="3">
        <v>1428.05</v>
      </c>
      <c r="G8" s="4"/>
      <c r="H8" s="3">
        <v>1592.17</v>
      </c>
      <c r="I8" s="4"/>
      <c r="J8" s="3">
        <v>1543.34</v>
      </c>
      <c r="K8" s="4"/>
      <c r="L8" s="3">
        <v>3184.34</v>
      </c>
      <c r="M8" s="4"/>
      <c r="N8" s="3">
        <v>19106.04</v>
      </c>
    </row>
    <row r="9" spans="1:14" ht="12.75">
      <c r="A9" s="1"/>
      <c r="B9" s="1"/>
      <c r="C9" s="1"/>
      <c r="D9" s="1"/>
      <c r="E9" s="1" t="s">
        <v>16</v>
      </c>
      <c r="F9" s="3">
        <v>0</v>
      </c>
      <c r="G9" s="4"/>
      <c r="H9" s="3">
        <v>26.25</v>
      </c>
      <c r="I9" s="4"/>
      <c r="J9" s="3">
        <v>0</v>
      </c>
      <c r="K9" s="4"/>
      <c r="L9" s="3">
        <v>52.5</v>
      </c>
      <c r="M9" s="4"/>
      <c r="N9" s="3">
        <v>315</v>
      </c>
    </row>
    <row r="10" spans="1:14" ht="12.75">
      <c r="A10" s="1"/>
      <c r="B10" s="1"/>
      <c r="C10" s="1"/>
      <c r="D10" s="1"/>
      <c r="E10" s="1" t="s">
        <v>17</v>
      </c>
      <c r="F10" s="3">
        <v>7.2</v>
      </c>
      <c r="G10" s="4"/>
      <c r="H10" s="3">
        <v>105</v>
      </c>
      <c r="I10" s="4"/>
      <c r="J10" s="3">
        <v>7.2</v>
      </c>
      <c r="K10" s="4"/>
      <c r="L10" s="3">
        <v>210</v>
      </c>
      <c r="M10" s="4"/>
      <c r="N10" s="3">
        <v>1260</v>
      </c>
    </row>
    <row r="11" spans="1:14" ht="12.75">
      <c r="A11" s="1"/>
      <c r="B11" s="1"/>
      <c r="C11" s="1"/>
      <c r="D11" s="1"/>
      <c r="E11" s="1" t="s">
        <v>21</v>
      </c>
      <c r="F11" s="3">
        <v>1161.31</v>
      </c>
      <c r="G11" s="4"/>
      <c r="H11" s="3">
        <v>2310</v>
      </c>
      <c r="I11" s="4"/>
      <c r="J11" s="3">
        <v>3483.92</v>
      </c>
      <c r="K11" s="4"/>
      <c r="L11" s="3">
        <v>4620</v>
      </c>
      <c r="M11" s="4"/>
      <c r="N11" s="3">
        <v>27720</v>
      </c>
    </row>
    <row r="12" spans="1:14" ht="12.75">
      <c r="A12" s="1"/>
      <c r="B12" s="1"/>
      <c r="C12" s="1"/>
      <c r="D12" s="1"/>
      <c r="E12" s="1" t="s">
        <v>22</v>
      </c>
      <c r="F12" s="3">
        <v>131.47</v>
      </c>
      <c r="G12" s="4"/>
      <c r="H12" s="3">
        <v>52.5</v>
      </c>
      <c r="I12" s="4"/>
      <c r="J12" s="3">
        <v>131.47</v>
      </c>
      <c r="K12" s="4"/>
      <c r="L12" s="3">
        <v>105</v>
      </c>
      <c r="M12" s="4"/>
      <c r="N12" s="3">
        <v>630</v>
      </c>
    </row>
    <row r="13" spans="1:14" ht="12.75">
      <c r="A13" s="1"/>
      <c r="B13" s="1"/>
      <c r="C13" s="1"/>
      <c r="D13" s="1"/>
      <c r="E13" s="1" t="s">
        <v>23</v>
      </c>
      <c r="F13" s="3">
        <v>3.18</v>
      </c>
      <c r="G13" s="4"/>
      <c r="H13" s="3">
        <v>210</v>
      </c>
      <c r="I13" s="4"/>
      <c r="J13" s="3">
        <v>3.18</v>
      </c>
      <c r="K13" s="4"/>
      <c r="L13" s="3">
        <v>420</v>
      </c>
      <c r="M13" s="4"/>
      <c r="N13" s="3">
        <v>2520</v>
      </c>
    </row>
    <row r="14" spans="1:14" ht="12.75">
      <c r="A14" s="1"/>
      <c r="B14" s="1"/>
      <c r="C14" s="1"/>
      <c r="D14" s="1"/>
      <c r="E14" s="1" t="s">
        <v>34</v>
      </c>
      <c r="F14" s="3">
        <v>0</v>
      </c>
      <c r="G14" s="4"/>
      <c r="H14" s="3">
        <v>1706.97</v>
      </c>
      <c r="I14" s="4"/>
      <c r="J14" s="3">
        <v>0</v>
      </c>
      <c r="K14" s="4"/>
      <c r="L14" s="3">
        <v>3413.94</v>
      </c>
      <c r="M14" s="4"/>
      <c r="N14" s="3">
        <v>20483.6</v>
      </c>
    </row>
    <row r="15" spans="1:14" s="8" customFormat="1" ht="11.25">
      <c r="A15" s="1"/>
      <c r="B15" s="1"/>
      <c r="C15" s="1"/>
      <c r="D15" s="1"/>
      <c r="E15" s="1" t="s">
        <v>95</v>
      </c>
      <c r="F15" s="3">
        <v>0</v>
      </c>
      <c r="G15" s="4"/>
      <c r="H15" s="3">
        <v>420.23</v>
      </c>
      <c r="I15" s="4"/>
      <c r="J15" s="3">
        <v>0</v>
      </c>
      <c r="K15" s="4"/>
      <c r="L15" s="3">
        <v>840.46</v>
      </c>
      <c r="M15" s="4"/>
      <c r="N15" s="3">
        <v>5042.73</v>
      </c>
    </row>
    <row r="16" spans="1:14" ht="12.75">
      <c r="A16" s="1"/>
      <c r="B16" s="1"/>
      <c r="C16" s="1"/>
      <c r="D16" s="1"/>
      <c r="E16" s="1" t="s">
        <v>31</v>
      </c>
      <c r="F16" s="3">
        <v>0</v>
      </c>
      <c r="G16" s="4"/>
      <c r="H16" s="3">
        <v>1102.44</v>
      </c>
      <c r="I16" s="4"/>
      <c r="J16" s="3">
        <v>0</v>
      </c>
      <c r="K16" s="4"/>
      <c r="L16" s="3">
        <v>2204.88</v>
      </c>
      <c r="M16" s="4"/>
      <c r="N16" s="3">
        <v>13229.26</v>
      </c>
    </row>
    <row r="17" spans="1:14" ht="13.5" thickBot="1">
      <c r="A17" s="1"/>
      <c r="B17" s="1"/>
      <c r="C17" s="1"/>
      <c r="D17" s="1"/>
      <c r="E17" s="1" t="s">
        <v>35</v>
      </c>
      <c r="F17" s="5">
        <v>0</v>
      </c>
      <c r="G17" s="4"/>
      <c r="H17" s="5">
        <v>1676.46</v>
      </c>
      <c r="I17" s="4"/>
      <c r="J17" s="5">
        <v>0</v>
      </c>
      <c r="K17" s="4"/>
      <c r="L17" s="5">
        <v>3352.92</v>
      </c>
      <c r="M17" s="4"/>
      <c r="N17" s="5">
        <v>20117.49</v>
      </c>
    </row>
    <row r="18" spans="1:14" ht="13.5" thickBot="1">
      <c r="A18" s="1"/>
      <c r="B18" s="1"/>
      <c r="C18" s="1"/>
      <c r="D18" s="1" t="s">
        <v>27</v>
      </c>
      <c r="E18" s="1"/>
      <c r="F18" s="6">
        <f>ROUND(SUM(F4:F17),5)</f>
        <v>6734.15</v>
      </c>
      <c r="G18" s="4"/>
      <c r="H18" s="6">
        <f>ROUND(SUM(H4:H17),5)</f>
        <v>17333.21</v>
      </c>
      <c r="I18" s="4"/>
      <c r="J18" s="6">
        <f>ROUND(SUM(J4:J17),5)</f>
        <v>14217.92</v>
      </c>
      <c r="K18" s="4"/>
      <c r="L18" s="6">
        <f>ROUND(SUM(L4:L17),5)</f>
        <v>34666.42</v>
      </c>
      <c r="M18" s="4"/>
      <c r="N18" s="6">
        <f>ROUND(SUM(N4:N17),5)</f>
        <v>207998.33</v>
      </c>
    </row>
    <row r="19" spans="1:14" ht="25.5" customHeight="1" thickBot="1">
      <c r="A19" s="1"/>
      <c r="B19" s="1" t="s">
        <v>28</v>
      </c>
      <c r="C19" s="1"/>
      <c r="D19" s="1"/>
      <c r="E19" s="1"/>
      <c r="F19" s="6">
        <f>ROUND(F3-F18,5)</f>
        <v>-6734.15</v>
      </c>
      <c r="G19" s="4"/>
      <c r="H19" s="6">
        <f>ROUND(H3-H18,5)</f>
        <v>-17333.21</v>
      </c>
      <c r="I19" s="4"/>
      <c r="J19" s="6">
        <f>ROUND(J3-J18,5)</f>
        <v>-14217.92</v>
      </c>
      <c r="K19" s="4"/>
      <c r="L19" s="6">
        <f>ROUND(L3-L18,5)</f>
        <v>-34666.42</v>
      </c>
      <c r="M19" s="4"/>
      <c r="N19" s="6">
        <f>ROUND(N3-N18,5)</f>
        <v>-207998.33</v>
      </c>
    </row>
    <row r="20" spans="1:14" s="8" customFormat="1" ht="25.5" customHeight="1" thickBot="1">
      <c r="A20" s="1" t="s">
        <v>29</v>
      </c>
      <c r="B20" s="1"/>
      <c r="C20" s="1"/>
      <c r="D20" s="1"/>
      <c r="E20" s="1"/>
      <c r="F20" s="7">
        <f>F19</f>
        <v>-6734.15</v>
      </c>
      <c r="G20" s="1"/>
      <c r="H20" s="7">
        <f>H19</f>
        <v>-17333.21</v>
      </c>
      <c r="I20" s="1"/>
      <c r="J20" s="7">
        <f>J19</f>
        <v>-14217.92</v>
      </c>
      <c r="K20" s="1"/>
      <c r="L20" s="7">
        <f>L19</f>
        <v>-34666.42</v>
      </c>
      <c r="M20" s="1"/>
      <c r="N20" s="7">
        <f>N19</f>
        <v>-207998.33</v>
      </c>
    </row>
    <row r="21" ht="13.5" thickTop="1"/>
    <row r="22" spans="1:14" s="8" customFormat="1" ht="12.75">
      <c r="A22" s="13"/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8" customFormat="1" ht="12.75">
      <c r="A23" s="13"/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</row>
  </sheetData>
  <sheetProtection/>
  <printOptions/>
  <pageMargins left="0.75" right="0.75" top="1" bottom="1" header="0.1" footer="0.5"/>
  <pageSetup horizontalDpi="600" verticalDpi="600" orientation="landscape" r:id="rId2"/>
  <headerFooter alignWithMargins="0">
    <oddHeader>&amp;C&amp;"Arial,Bold"&amp;12 West Piedmont Workforce Investment Board
&amp;14 Statement of Account-MHC Adult Worker
&amp;10 August 2013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R19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1.8515625" style="13" customWidth="1"/>
    <col min="6" max="6" width="7.57421875" style="14" bestFit="1" customWidth="1"/>
    <col min="7" max="7" width="2.28125" style="14" customWidth="1"/>
    <col min="8" max="8" width="7.57421875" style="14" bestFit="1" customWidth="1"/>
    <col min="9" max="9" width="2.28125" style="14" customWidth="1"/>
    <col min="10" max="10" width="10.281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28125" style="14" bestFit="1" customWidth="1"/>
    <col min="17" max="17" width="2.28125" style="14" customWidth="1"/>
    <col min="18" max="18" width="12.421875" style="14" bestFit="1" customWidth="1"/>
  </cols>
  <sheetData>
    <row r="1" spans="1:18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30</v>
      </c>
      <c r="K2" s="11"/>
      <c r="L2" s="10" t="s">
        <v>237</v>
      </c>
      <c r="M2" s="11"/>
      <c r="N2" s="10" t="s">
        <v>1</v>
      </c>
      <c r="O2" s="11"/>
      <c r="P2" s="10" t="s">
        <v>30</v>
      </c>
      <c r="Q2" s="11"/>
      <c r="R2" s="10" t="s">
        <v>2</v>
      </c>
    </row>
    <row r="3" spans="1:18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15"/>
      <c r="K3" s="4"/>
      <c r="L3" s="3"/>
      <c r="M3" s="4"/>
      <c r="N3" s="3"/>
      <c r="O3" s="4"/>
      <c r="P3" s="15"/>
      <c r="Q3" s="4"/>
      <c r="R3" s="3"/>
    </row>
    <row r="4" spans="1:18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15"/>
      <c r="K4" s="4"/>
      <c r="L4" s="3"/>
      <c r="M4" s="4"/>
      <c r="N4" s="3"/>
      <c r="O4" s="4"/>
      <c r="P4" s="15"/>
      <c r="Q4" s="4"/>
      <c r="R4" s="3"/>
    </row>
    <row r="5" spans="1:18" ht="12.75">
      <c r="A5" s="1"/>
      <c r="B5" s="1"/>
      <c r="C5" s="1"/>
      <c r="D5" s="1"/>
      <c r="E5" s="1" t="s">
        <v>9</v>
      </c>
      <c r="F5" s="3">
        <v>2368</v>
      </c>
      <c r="G5" s="4"/>
      <c r="H5" s="3">
        <v>2320.98</v>
      </c>
      <c r="I5" s="4"/>
      <c r="J5" s="15">
        <f aca="true" t="shared" si="0" ref="J5:J16">ROUND(IF(H5=0,IF(F5=0,0,1),F5/H5),5)</f>
        <v>1.02026</v>
      </c>
      <c r="K5" s="4"/>
      <c r="L5" s="3">
        <v>4736</v>
      </c>
      <c r="M5" s="4"/>
      <c r="N5" s="3">
        <v>4641.96</v>
      </c>
      <c r="O5" s="4"/>
      <c r="P5" s="15">
        <f aca="true" t="shared" si="1" ref="P5:P16">ROUND(IF(N5=0,IF(L5=0,0,1),L5/N5),5)</f>
        <v>1.02026</v>
      </c>
      <c r="Q5" s="4"/>
      <c r="R5" s="3">
        <v>27851.74</v>
      </c>
    </row>
    <row r="6" spans="1:18" ht="12.75">
      <c r="A6" s="1"/>
      <c r="B6" s="1"/>
      <c r="C6" s="1"/>
      <c r="D6" s="1"/>
      <c r="E6" s="1" t="s">
        <v>32</v>
      </c>
      <c r="F6" s="3">
        <v>872.67</v>
      </c>
      <c r="G6" s="4"/>
      <c r="H6" s="3">
        <v>995.15</v>
      </c>
      <c r="I6" s="4"/>
      <c r="J6" s="15">
        <f t="shared" si="0"/>
        <v>0.87692</v>
      </c>
      <c r="K6" s="4"/>
      <c r="L6" s="3">
        <v>1240.11</v>
      </c>
      <c r="M6" s="4"/>
      <c r="N6" s="3">
        <v>1990.3</v>
      </c>
      <c r="O6" s="4"/>
      <c r="P6" s="15">
        <f t="shared" si="1"/>
        <v>0.62308</v>
      </c>
      <c r="Q6" s="4"/>
      <c r="R6" s="3">
        <v>11941.8</v>
      </c>
    </row>
    <row r="7" spans="1:18" ht="12.75">
      <c r="A7" s="1"/>
      <c r="B7" s="1"/>
      <c r="C7" s="1"/>
      <c r="D7" s="1"/>
      <c r="E7" s="1" t="s">
        <v>102</v>
      </c>
      <c r="F7" s="3">
        <v>511.73</v>
      </c>
      <c r="G7" s="4"/>
      <c r="H7" s="3">
        <v>167.19</v>
      </c>
      <c r="I7" s="4"/>
      <c r="J7" s="15">
        <f t="shared" si="0"/>
        <v>3.06077</v>
      </c>
      <c r="K7" s="4"/>
      <c r="L7" s="3">
        <v>1023.46</v>
      </c>
      <c r="M7" s="4"/>
      <c r="N7" s="3">
        <v>334.38</v>
      </c>
      <c r="O7" s="4"/>
      <c r="P7" s="15">
        <f t="shared" si="1"/>
        <v>3.06077</v>
      </c>
      <c r="Q7" s="4"/>
      <c r="R7" s="3">
        <v>2006.25</v>
      </c>
    </row>
    <row r="8" spans="1:18" ht="12.75">
      <c r="A8" s="1"/>
      <c r="B8" s="1"/>
      <c r="C8" s="1"/>
      <c r="D8" s="1"/>
      <c r="E8" s="1" t="s">
        <v>33</v>
      </c>
      <c r="F8" s="3">
        <v>66.76</v>
      </c>
      <c r="G8" s="4"/>
      <c r="H8" s="3">
        <v>76.13</v>
      </c>
      <c r="I8" s="4"/>
      <c r="J8" s="15">
        <f t="shared" si="0"/>
        <v>0.87692</v>
      </c>
      <c r="K8" s="4"/>
      <c r="L8" s="3">
        <v>94.87</v>
      </c>
      <c r="M8" s="4"/>
      <c r="N8" s="3">
        <v>152.26</v>
      </c>
      <c r="O8" s="4"/>
      <c r="P8" s="15">
        <f t="shared" si="1"/>
        <v>0.62308</v>
      </c>
      <c r="Q8" s="4"/>
      <c r="R8" s="3">
        <v>913.55</v>
      </c>
    </row>
    <row r="9" spans="1:18" ht="12.75">
      <c r="A9" s="1"/>
      <c r="B9" s="1"/>
      <c r="C9" s="1"/>
      <c r="D9" s="1"/>
      <c r="E9" s="1" t="s">
        <v>36</v>
      </c>
      <c r="F9" s="3">
        <v>0</v>
      </c>
      <c r="G9" s="4"/>
      <c r="H9" s="3">
        <v>225</v>
      </c>
      <c r="I9" s="4"/>
      <c r="J9" s="15">
        <f t="shared" si="0"/>
        <v>0</v>
      </c>
      <c r="K9" s="4"/>
      <c r="L9" s="3">
        <v>0</v>
      </c>
      <c r="M9" s="4"/>
      <c r="N9" s="3">
        <v>450</v>
      </c>
      <c r="O9" s="4"/>
      <c r="P9" s="15">
        <f t="shared" si="1"/>
        <v>0</v>
      </c>
      <c r="Q9" s="4"/>
      <c r="R9" s="3">
        <v>2700</v>
      </c>
    </row>
    <row r="10" spans="1:18" ht="12.75">
      <c r="A10" s="1"/>
      <c r="B10" s="1"/>
      <c r="C10" s="1"/>
      <c r="D10" s="1"/>
      <c r="E10" s="1" t="s">
        <v>22</v>
      </c>
      <c r="F10" s="3">
        <v>100</v>
      </c>
      <c r="G10" s="4"/>
      <c r="H10" s="3">
        <v>41.67</v>
      </c>
      <c r="I10" s="4"/>
      <c r="J10" s="15">
        <f t="shared" si="0"/>
        <v>2.39981</v>
      </c>
      <c r="K10" s="4"/>
      <c r="L10" s="3">
        <v>100</v>
      </c>
      <c r="M10" s="4"/>
      <c r="N10" s="3">
        <v>83.34</v>
      </c>
      <c r="O10" s="4"/>
      <c r="P10" s="15">
        <f t="shared" si="1"/>
        <v>1.1999</v>
      </c>
      <c r="Q10" s="4"/>
      <c r="R10" s="3">
        <v>500</v>
      </c>
    </row>
    <row r="11" spans="1:18" ht="12.75">
      <c r="A11" s="1"/>
      <c r="B11" s="1"/>
      <c r="C11" s="1"/>
      <c r="D11" s="1"/>
      <c r="E11" s="1" t="s">
        <v>23</v>
      </c>
      <c r="F11" s="3">
        <v>0</v>
      </c>
      <c r="G11" s="4"/>
      <c r="H11" s="3">
        <v>54.17</v>
      </c>
      <c r="I11" s="4"/>
      <c r="J11" s="15">
        <f t="shared" si="0"/>
        <v>0</v>
      </c>
      <c r="K11" s="4"/>
      <c r="L11" s="3">
        <v>0</v>
      </c>
      <c r="M11" s="4"/>
      <c r="N11" s="3">
        <v>108.34</v>
      </c>
      <c r="O11" s="4"/>
      <c r="P11" s="15">
        <f t="shared" si="1"/>
        <v>0</v>
      </c>
      <c r="Q11" s="4"/>
      <c r="R11" s="3">
        <v>650</v>
      </c>
    </row>
    <row r="12" spans="1:18" ht="12.75">
      <c r="A12" s="1"/>
      <c r="B12" s="1"/>
      <c r="C12" s="1"/>
      <c r="D12" s="1"/>
      <c r="E12" s="1" t="s">
        <v>34</v>
      </c>
      <c r="F12" s="3">
        <v>0</v>
      </c>
      <c r="G12" s="4"/>
      <c r="H12" s="3">
        <v>666.67</v>
      </c>
      <c r="I12" s="4"/>
      <c r="J12" s="15">
        <f t="shared" si="0"/>
        <v>0</v>
      </c>
      <c r="K12" s="4"/>
      <c r="L12" s="3">
        <v>0</v>
      </c>
      <c r="M12" s="4"/>
      <c r="N12" s="3">
        <v>1333.34</v>
      </c>
      <c r="O12" s="4"/>
      <c r="P12" s="15">
        <f t="shared" si="1"/>
        <v>0</v>
      </c>
      <c r="Q12" s="4"/>
      <c r="R12" s="3">
        <v>8000</v>
      </c>
    </row>
    <row r="13" spans="1:18" ht="13.5" thickBot="1">
      <c r="A13" s="1"/>
      <c r="B13" s="1"/>
      <c r="C13" s="1"/>
      <c r="D13" s="1"/>
      <c r="E13" s="1" t="s">
        <v>31</v>
      </c>
      <c r="F13" s="5">
        <v>0</v>
      </c>
      <c r="G13" s="4"/>
      <c r="H13" s="5">
        <v>405.4</v>
      </c>
      <c r="I13" s="4"/>
      <c r="J13" s="16">
        <f t="shared" si="0"/>
        <v>0</v>
      </c>
      <c r="K13" s="4"/>
      <c r="L13" s="5">
        <v>0</v>
      </c>
      <c r="M13" s="4"/>
      <c r="N13" s="5">
        <v>810.8</v>
      </c>
      <c r="O13" s="4"/>
      <c r="P13" s="16">
        <f t="shared" si="1"/>
        <v>0</v>
      </c>
      <c r="Q13" s="4"/>
      <c r="R13" s="5">
        <v>4864.76</v>
      </c>
    </row>
    <row r="14" spans="1:18" ht="13.5" thickBot="1">
      <c r="A14" s="1"/>
      <c r="B14" s="1"/>
      <c r="C14" s="1"/>
      <c r="D14" s="1" t="s">
        <v>27</v>
      </c>
      <c r="E14" s="1"/>
      <c r="F14" s="6">
        <f>ROUND(SUM(F4:F13),5)</f>
        <v>3919.16</v>
      </c>
      <c r="G14" s="4"/>
      <c r="H14" s="6">
        <f>ROUND(SUM(H4:H13),5)</f>
        <v>4952.36</v>
      </c>
      <c r="I14" s="4"/>
      <c r="J14" s="17">
        <f t="shared" si="0"/>
        <v>0.79137</v>
      </c>
      <c r="K14" s="4"/>
      <c r="L14" s="6">
        <f>ROUND(SUM(L4:L13),5)</f>
        <v>7194.44</v>
      </c>
      <c r="M14" s="4"/>
      <c r="N14" s="6">
        <f>ROUND(SUM(N4:N13),5)</f>
        <v>9904.72</v>
      </c>
      <c r="O14" s="4"/>
      <c r="P14" s="17">
        <f t="shared" si="1"/>
        <v>0.72636</v>
      </c>
      <c r="Q14" s="4"/>
      <c r="R14" s="6">
        <f>ROUND(SUM(R4:R13),5)</f>
        <v>59428.1</v>
      </c>
    </row>
    <row r="15" spans="1:18" ht="25.5" customHeight="1" thickBot="1">
      <c r="A15" s="1"/>
      <c r="B15" s="1" t="s">
        <v>28</v>
      </c>
      <c r="C15" s="1"/>
      <c r="D15" s="1"/>
      <c r="E15" s="1"/>
      <c r="F15" s="6">
        <f>ROUND(F3-F14,5)</f>
        <v>-3919.16</v>
      </c>
      <c r="G15" s="4"/>
      <c r="H15" s="6">
        <f>ROUND(H3-H14,5)</f>
        <v>-4952.36</v>
      </c>
      <c r="I15" s="4"/>
      <c r="J15" s="17">
        <f t="shared" si="0"/>
        <v>0.79137</v>
      </c>
      <c r="K15" s="4"/>
      <c r="L15" s="6">
        <f>ROUND(L3-L14,5)</f>
        <v>-7194.44</v>
      </c>
      <c r="M15" s="4"/>
      <c r="N15" s="6">
        <f>ROUND(N3-N14,5)</f>
        <v>-9904.72</v>
      </c>
      <c r="O15" s="4"/>
      <c r="P15" s="17">
        <f t="shared" si="1"/>
        <v>0.72636</v>
      </c>
      <c r="Q15" s="4"/>
      <c r="R15" s="6">
        <f>ROUND(R3-R14,5)</f>
        <v>-59428.1</v>
      </c>
    </row>
    <row r="16" spans="1:18" s="8" customFormat="1" ht="25.5" customHeight="1" thickBot="1">
      <c r="A16" s="1" t="s">
        <v>29</v>
      </c>
      <c r="B16" s="1"/>
      <c r="C16" s="1"/>
      <c r="D16" s="1"/>
      <c r="E16" s="1"/>
      <c r="F16" s="7">
        <f>F15</f>
        <v>-3919.16</v>
      </c>
      <c r="G16" s="1"/>
      <c r="H16" s="7">
        <f>H15</f>
        <v>-4952.36</v>
      </c>
      <c r="I16" s="1"/>
      <c r="J16" s="18">
        <f t="shared" si="0"/>
        <v>0.79137</v>
      </c>
      <c r="K16" s="1"/>
      <c r="L16" s="7">
        <f>L15</f>
        <v>-7194.44</v>
      </c>
      <c r="M16" s="1"/>
      <c r="N16" s="7">
        <f>N15</f>
        <v>-9904.72</v>
      </c>
      <c r="O16" s="1"/>
      <c r="P16" s="18">
        <f t="shared" si="1"/>
        <v>0.72636</v>
      </c>
      <c r="Q16" s="1"/>
      <c r="R16" s="7">
        <f>R15</f>
        <v>-59428.1</v>
      </c>
    </row>
    <row r="17" spans="1:18" s="8" customFormat="1" ht="13.5" thickTop="1">
      <c r="A17" s="13"/>
      <c r="B17" s="13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8" customFormat="1" ht="12.75">
      <c r="A18" s="13"/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8" customFormat="1" ht="12.75">
      <c r="A19" s="13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</sheetData>
  <sheetProtection/>
  <printOptions/>
  <pageMargins left="0.75" right="0.75" top="1" bottom="1" header="0.1" footer="0.5"/>
  <pageSetup horizontalDpi="600" verticalDpi="600" orientation="landscape" scale="94" r:id="rId2"/>
  <headerFooter alignWithMargins="0">
    <oddHeader>&amp;C&amp;"Arial,Bold"&amp;12 West Piedmont Workforce Investment Board
&amp;14 Statement of Account-Patrick County Schools Adult Worker
&amp;10 August 2013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P25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3" customWidth="1"/>
    <col min="7" max="7" width="31.7109375" style="13" customWidth="1"/>
    <col min="8" max="8" width="7.57421875" style="14" bestFit="1" customWidth="1"/>
    <col min="9" max="9" width="2.28125" style="14" customWidth="1"/>
    <col min="10" max="10" width="7.5742187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2.421875" style="14" bestFit="1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s="12" customFormat="1" ht="14.25" thickBot="1" thickTop="1">
      <c r="A2" s="9"/>
      <c r="B2" s="9"/>
      <c r="C2" s="9"/>
      <c r="D2" s="9"/>
      <c r="E2" s="9"/>
      <c r="F2" s="9"/>
      <c r="G2" s="9"/>
      <c r="H2" s="10" t="s">
        <v>235</v>
      </c>
      <c r="I2" s="11"/>
      <c r="J2" s="10" t="s">
        <v>0</v>
      </c>
      <c r="K2" s="11"/>
      <c r="L2" s="10" t="s">
        <v>237</v>
      </c>
      <c r="M2" s="11"/>
      <c r="N2" s="10" t="s">
        <v>1</v>
      </c>
      <c r="O2" s="11"/>
      <c r="P2" s="10" t="s">
        <v>2</v>
      </c>
    </row>
    <row r="3" spans="1:16" ht="13.5" thickTop="1">
      <c r="A3" s="1"/>
      <c r="B3" s="1" t="s">
        <v>3</v>
      </c>
      <c r="C3" s="1"/>
      <c r="D3" s="1"/>
      <c r="E3" s="1"/>
      <c r="F3" s="1"/>
      <c r="G3" s="1"/>
      <c r="H3" s="3"/>
      <c r="I3" s="4"/>
      <c r="J3" s="3"/>
      <c r="K3" s="4"/>
      <c r="L3" s="3"/>
      <c r="M3" s="4"/>
      <c r="N3" s="3"/>
      <c r="O3" s="4"/>
      <c r="P3" s="3"/>
    </row>
    <row r="4" spans="1:16" ht="12.75">
      <c r="A4" s="1"/>
      <c r="B4" s="1"/>
      <c r="C4" s="1"/>
      <c r="D4" s="1" t="s">
        <v>8</v>
      </c>
      <c r="E4" s="1"/>
      <c r="F4" s="1"/>
      <c r="G4" s="1"/>
      <c r="H4" s="3"/>
      <c r="I4" s="4"/>
      <c r="J4" s="3"/>
      <c r="K4" s="4"/>
      <c r="L4" s="3"/>
      <c r="M4" s="4"/>
      <c r="N4" s="3"/>
      <c r="O4" s="4"/>
      <c r="P4" s="3"/>
    </row>
    <row r="5" spans="1:16" ht="12.75">
      <c r="A5" s="1"/>
      <c r="B5" s="1"/>
      <c r="C5" s="1"/>
      <c r="D5" s="1"/>
      <c r="E5" s="1" t="s">
        <v>32</v>
      </c>
      <c r="F5" s="1"/>
      <c r="G5" s="1"/>
      <c r="H5" s="3"/>
      <c r="I5" s="4"/>
      <c r="J5" s="3"/>
      <c r="K5" s="4"/>
      <c r="L5" s="3"/>
      <c r="M5" s="4"/>
      <c r="N5" s="3"/>
      <c r="O5" s="4"/>
      <c r="P5" s="3"/>
    </row>
    <row r="6" spans="1:16" ht="12.75">
      <c r="A6" s="1"/>
      <c r="B6" s="1"/>
      <c r="C6" s="1"/>
      <c r="D6" s="1"/>
      <c r="E6" s="1"/>
      <c r="F6" s="1" t="s">
        <v>195</v>
      </c>
      <c r="G6" s="1"/>
      <c r="H6" s="3"/>
      <c r="I6" s="4"/>
      <c r="J6" s="3"/>
      <c r="K6" s="4"/>
      <c r="L6" s="3"/>
      <c r="M6" s="4"/>
      <c r="N6" s="3"/>
      <c r="O6" s="4"/>
      <c r="P6" s="3"/>
    </row>
    <row r="7" spans="1:16" ht="13.5" thickBot="1">
      <c r="A7" s="1"/>
      <c r="B7" s="1"/>
      <c r="C7" s="1"/>
      <c r="D7" s="1"/>
      <c r="E7" s="1"/>
      <c r="F7" s="1"/>
      <c r="G7" s="1" t="s">
        <v>196</v>
      </c>
      <c r="H7" s="5">
        <v>1590.36</v>
      </c>
      <c r="I7" s="4"/>
      <c r="J7" s="5">
        <v>2125</v>
      </c>
      <c r="K7" s="4"/>
      <c r="L7" s="5">
        <v>1590.36</v>
      </c>
      <c r="M7" s="4"/>
      <c r="N7" s="5">
        <v>4250</v>
      </c>
      <c r="O7" s="4"/>
      <c r="P7" s="5">
        <v>25500</v>
      </c>
    </row>
    <row r="8" spans="1:16" ht="13.5" thickBot="1">
      <c r="A8" s="1"/>
      <c r="B8" s="1"/>
      <c r="C8" s="1"/>
      <c r="D8" s="1"/>
      <c r="E8" s="1"/>
      <c r="F8" s="1" t="s">
        <v>197</v>
      </c>
      <c r="G8" s="1"/>
      <c r="H8" s="6">
        <f>ROUND(SUM(H6:H7),5)</f>
        <v>1590.36</v>
      </c>
      <c r="I8" s="4"/>
      <c r="J8" s="6">
        <f>ROUND(SUM(J6:J7),5)</f>
        <v>2125</v>
      </c>
      <c r="K8" s="4"/>
      <c r="L8" s="6">
        <f>ROUND(SUM(L6:L7),5)</f>
        <v>1590.36</v>
      </c>
      <c r="M8" s="4"/>
      <c r="N8" s="6">
        <f>ROUND(SUM(N6:N7),5)</f>
        <v>4250</v>
      </c>
      <c r="O8" s="4"/>
      <c r="P8" s="6">
        <f>ROUND(SUM(P6:P7),5)</f>
        <v>25500</v>
      </c>
    </row>
    <row r="9" spans="1:16" ht="25.5" customHeight="1">
      <c r="A9" s="1"/>
      <c r="B9" s="1"/>
      <c r="C9" s="1"/>
      <c r="D9" s="1"/>
      <c r="E9" s="1" t="s">
        <v>137</v>
      </c>
      <c r="F9" s="1"/>
      <c r="G9" s="1"/>
      <c r="H9" s="3">
        <f>ROUND(H5+H8,5)</f>
        <v>1590.36</v>
      </c>
      <c r="I9" s="4"/>
      <c r="J9" s="3">
        <f>ROUND(J5+J8,5)</f>
        <v>2125</v>
      </c>
      <c r="K9" s="4"/>
      <c r="L9" s="3">
        <f>ROUND(L5+L8,5)</f>
        <v>1590.36</v>
      </c>
      <c r="M9" s="4"/>
      <c r="N9" s="3">
        <f>ROUND(N5+N8,5)</f>
        <v>4250</v>
      </c>
      <c r="O9" s="4"/>
      <c r="P9" s="3">
        <f>ROUND(P5+P8,5)</f>
        <v>25500</v>
      </c>
    </row>
    <row r="10" spans="1:16" ht="25.5" customHeight="1">
      <c r="A10" s="1"/>
      <c r="B10" s="1"/>
      <c r="C10" s="1"/>
      <c r="D10" s="1"/>
      <c r="E10" s="1" t="s">
        <v>33</v>
      </c>
      <c r="F10" s="1"/>
      <c r="G10" s="1"/>
      <c r="H10" s="3"/>
      <c r="I10" s="4"/>
      <c r="J10" s="3"/>
      <c r="K10" s="4"/>
      <c r="L10" s="3"/>
      <c r="M10" s="4"/>
      <c r="N10" s="3"/>
      <c r="O10" s="4"/>
      <c r="P10" s="3"/>
    </row>
    <row r="11" spans="1:16" ht="12.75">
      <c r="A11" s="1"/>
      <c r="B11" s="1"/>
      <c r="C11" s="1"/>
      <c r="D11" s="1"/>
      <c r="E11" s="1"/>
      <c r="F11" s="1" t="s">
        <v>198</v>
      </c>
      <c r="G11" s="1"/>
      <c r="H11" s="3"/>
      <c r="I11" s="4"/>
      <c r="J11" s="3"/>
      <c r="K11" s="4"/>
      <c r="L11" s="3"/>
      <c r="M11" s="4"/>
      <c r="N11" s="3"/>
      <c r="O11" s="4"/>
      <c r="P11" s="3"/>
    </row>
    <row r="12" spans="1:16" ht="13.5" thickBot="1">
      <c r="A12" s="1"/>
      <c r="B12" s="1"/>
      <c r="C12" s="1"/>
      <c r="D12" s="1"/>
      <c r="E12" s="1"/>
      <c r="F12" s="1"/>
      <c r="G12" s="1" t="s">
        <v>199</v>
      </c>
      <c r="H12" s="5">
        <v>537.6</v>
      </c>
      <c r="I12" s="4"/>
      <c r="J12" s="5">
        <v>425.76</v>
      </c>
      <c r="K12" s="4"/>
      <c r="L12" s="5">
        <v>537.6</v>
      </c>
      <c r="M12" s="4"/>
      <c r="N12" s="5">
        <v>851.52</v>
      </c>
      <c r="O12" s="4"/>
      <c r="P12" s="5">
        <v>5109.06</v>
      </c>
    </row>
    <row r="13" spans="1:16" ht="13.5" thickBot="1">
      <c r="A13" s="1"/>
      <c r="B13" s="1"/>
      <c r="C13" s="1"/>
      <c r="D13" s="1"/>
      <c r="E13" s="1"/>
      <c r="F13" s="1" t="s">
        <v>200</v>
      </c>
      <c r="G13" s="1"/>
      <c r="H13" s="6">
        <f>ROUND(SUM(H11:H12),5)</f>
        <v>537.6</v>
      </c>
      <c r="I13" s="4"/>
      <c r="J13" s="6">
        <f>ROUND(SUM(J11:J12),5)</f>
        <v>425.76</v>
      </c>
      <c r="K13" s="4"/>
      <c r="L13" s="6">
        <f>ROUND(SUM(L11:L12),5)</f>
        <v>537.6</v>
      </c>
      <c r="M13" s="4"/>
      <c r="N13" s="6">
        <f>ROUND(SUM(N11:N12),5)</f>
        <v>851.52</v>
      </c>
      <c r="O13" s="4"/>
      <c r="P13" s="6">
        <f>ROUND(SUM(P11:P12),5)</f>
        <v>5109.06</v>
      </c>
    </row>
    <row r="14" spans="1:16" ht="25.5" customHeight="1">
      <c r="A14" s="1"/>
      <c r="B14" s="1"/>
      <c r="C14" s="1"/>
      <c r="D14" s="1"/>
      <c r="E14" s="1" t="s">
        <v>171</v>
      </c>
      <c r="F14" s="1"/>
      <c r="G14" s="1"/>
      <c r="H14" s="3">
        <f>ROUND(H10+H13,5)</f>
        <v>537.6</v>
      </c>
      <c r="I14" s="4"/>
      <c r="J14" s="3">
        <f>ROUND(J10+J13,5)</f>
        <v>425.76</v>
      </c>
      <c r="K14" s="4"/>
      <c r="L14" s="3">
        <f>ROUND(L10+L13,5)</f>
        <v>537.6</v>
      </c>
      <c r="M14" s="4"/>
      <c r="N14" s="3">
        <f>ROUND(N10+N13,5)</f>
        <v>851.52</v>
      </c>
      <c r="O14" s="4"/>
      <c r="P14" s="3">
        <f>ROUND(P10+P13,5)</f>
        <v>5109.06</v>
      </c>
    </row>
    <row r="15" spans="1:16" ht="25.5" customHeight="1">
      <c r="A15" s="1"/>
      <c r="B15" s="1"/>
      <c r="C15" s="1"/>
      <c r="D15" s="1"/>
      <c r="E15" s="1" t="s">
        <v>22</v>
      </c>
      <c r="F15" s="1"/>
      <c r="G15" s="1"/>
      <c r="H15" s="3"/>
      <c r="I15" s="4"/>
      <c r="J15" s="3"/>
      <c r="K15" s="4"/>
      <c r="L15" s="3"/>
      <c r="M15" s="4"/>
      <c r="N15" s="3"/>
      <c r="O15" s="4"/>
      <c r="P15" s="3"/>
    </row>
    <row r="16" spans="1:16" ht="12.75">
      <c r="A16" s="1"/>
      <c r="B16" s="1"/>
      <c r="C16" s="1"/>
      <c r="D16" s="1"/>
      <c r="E16" s="1"/>
      <c r="F16" s="1" t="s">
        <v>201</v>
      </c>
      <c r="G16" s="1"/>
      <c r="H16" s="3"/>
      <c r="I16" s="4"/>
      <c r="J16" s="3"/>
      <c r="K16" s="4"/>
      <c r="L16" s="3"/>
      <c r="M16" s="4"/>
      <c r="N16" s="3"/>
      <c r="O16" s="4"/>
      <c r="P16" s="3"/>
    </row>
    <row r="17" spans="1:16" ht="13.5" thickBot="1">
      <c r="A17" s="1"/>
      <c r="B17" s="1"/>
      <c r="C17" s="1"/>
      <c r="D17" s="1"/>
      <c r="E17" s="1"/>
      <c r="F17" s="1"/>
      <c r="G17" s="1" t="s">
        <v>202</v>
      </c>
      <c r="H17" s="5">
        <v>53.45</v>
      </c>
      <c r="I17" s="4"/>
      <c r="J17" s="5">
        <v>125</v>
      </c>
      <c r="K17" s="4"/>
      <c r="L17" s="5">
        <v>53.45</v>
      </c>
      <c r="M17" s="4"/>
      <c r="N17" s="5">
        <v>250</v>
      </c>
      <c r="O17" s="4"/>
      <c r="P17" s="5">
        <v>1500</v>
      </c>
    </row>
    <row r="18" spans="1:16" ht="13.5" thickBot="1">
      <c r="A18" s="1"/>
      <c r="B18" s="1"/>
      <c r="C18" s="1"/>
      <c r="D18" s="1"/>
      <c r="E18" s="1"/>
      <c r="F18" s="1" t="s">
        <v>203</v>
      </c>
      <c r="G18" s="1"/>
      <c r="H18" s="6">
        <f>ROUND(SUM(H16:H17),5)</f>
        <v>53.45</v>
      </c>
      <c r="I18" s="4"/>
      <c r="J18" s="6">
        <f>ROUND(SUM(J16:J17),5)</f>
        <v>125</v>
      </c>
      <c r="K18" s="4"/>
      <c r="L18" s="6">
        <f>ROUND(SUM(L16:L17),5)</f>
        <v>53.45</v>
      </c>
      <c r="M18" s="4"/>
      <c r="N18" s="6">
        <f>ROUND(SUM(N16:N17),5)</f>
        <v>250</v>
      </c>
      <c r="O18" s="4"/>
      <c r="P18" s="6">
        <f>ROUND(SUM(P16:P17),5)</f>
        <v>1500</v>
      </c>
    </row>
    <row r="19" spans="1:16" ht="25.5" customHeight="1">
      <c r="A19" s="1"/>
      <c r="B19" s="1"/>
      <c r="C19" s="1"/>
      <c r="D19" s="1"/>
      <c r="E19" s="1" t="s">
        <v>175</v>
      </c>
      <c r="F19" s="1"/>
      <c r="G19" s="1"/>
      <c r="H19" s="3">
        <f>ROUND(H15+H18,5)</f>
        <v>53.45</v>
      </c>
      <c r="I19" s="4"/>
      <c r="J19" s="3">
        <f>ROUND(J15+J18,5)</f>
        <v>125</v>
      </c>
      <c r="K19" s="4"/>
      <c r="L19" s="3">
        <f>ROUND(L15+L18,5)</f>
        <v>53.45</v>
      </c>
      <c r="M19" s="4"/>
      <c r="N19" s="3">
        <f>ROUND(N15+N18,5)</f>
        <v>250</v>
      </c>
      <c r="O19" s="4"/>
      <c r="P19" s="3">
        <f>ROUND(P15+P18,5)</f>
        <v>1500</v>
      </c>
    </row>
    <row r="20" spans="1:16" ht="25.5" customHeight="1">
      <c r="A20" s="1"/>
      <c r="B20" s="1"/>
      <c r="C20" s="1"/>
      <c r="D20" s="1"/>
      <c r="E20" s="1" t="s">
        <v>204</v>
      </c>
      <c r="F20" s="1"/>
      <c r="G20" s="1"/>
      <c r="H20" s="3"/>
      <c r="I20" s="4"/>
      <c r="J20" s="3"/>
      <c r="K20" s="4"/>
      <c r="L20" s="3"/>
      <c r="M20" s="4"/>
      <c r="N20" s="3"/>
      <c r="O20" s="4"/>
      <c r="P20" s="3"/>
    </row>
    <row r="21" spans="1:16" ht="13.5" thickBot="1">
      <c r="A21" s="1"/>
      <c r="B21" s="1"/>
      <c r="C21" s="1"/>
      <c r="D21" s="1"/>
      <c r="E21" s="1"/>
      <c r="F21" s="1" t="s">
        <v>205</v>
      </c>
      <c r="G21" s="1"/>
      <c r="H21" s="5">
        <v>0</v>
      </c>
      <c r="I21" s="4"/>
      <c r="J21" s="5">
        <v>41.67</v>
      </c>
      <c r="K21" s="4"/>
      <c r="L21" s="5">
        <v>0</v>
      </c>
      <c r="M21" s="4"/>
      <c r="N21" s="5">
        <v>83.34</v>
      </c>
      <c r="O21" s="4"/>
      <c r="P21" s="5">
        <v>500</v>
      </c>
    </row>
    <row r="22" spans="1:16" ht="13.5" thickBot="1">
      <c r="A22" s="1"/>
      <c r="B22" s="1"/>
      <c r="C22" s="1"/>
      <c r="D22" s="1"/>
      <c r="E22" s="1" t="s">
        <v>206</v>
      </c>
      <c r="F22" s="1"/>
      <c r="G22" s="1"/>
      <c r="H22" s="6">
        <f>ROUND(SUM(H20:H21),5)</f>
        <v>0</v>
      </c>
      <c r="I22" s="4"/>
      <c r="J22" s="6">
        <f>ROUND(SUM(J20:J21),5)</f>
        <v>41.67</v>
      </c>
      <c r="K22" s="4"/>
      <c r="L22" s="6">
        <f>ROUND(SUM(L20:L21),5)</f>
        <v>0</v>
      </c>
      <c r="M22" s="4"/>
      <c r="N22" s="6">
        <f>ROUND(SUM(N20:N21),5)</f>
        <v>83.34</v>
      </c>
      <c r="O22" s="4"/>
      <c r="P22" s="6">
        <f>ROUND(SUM(P20:P21),5)</f>
        <v>500</v>
      </c>
    </row>
    <row r="23" spans="1:16" ht="25.5" customHeight="1" thickBot="1">
      <c r="A23" s="1"/>
      <c r="B23" s="1"/>
      <c r="C23" s="1"/>
      <c r="D23" s="1" t="s">
        <v>27</v>
      </c>
      <c r="E23" s="1"/>
      <c r="F23" s="1"/>
      <c r="G23" s="1"/>
      <c r="H23" s="6">
        <f>ROUND(H4+H9+H14+H19+H22,5)</f>
        <v>2181.41</v>
      </c>
      <c r="I23" s="4"/>
      <c r="J23" s="6">
        <f>ROUND(J4+J9+J14+J19+J22,5)</f>
        <v>2717.43</v>
      </c>
      <c r="K23" s="4"/>
      <c r="L23" s="6">
        <f>ROUND(L4+L9+L14+L19+L22,5)</f>
        <v>2181.41</v>
      </c>
      <c r="M23" s="4"/>
      <c r="N23" s="6">
        <f>ROUND(N4+N9+N14+N19+N22,5)</f>
        <v>5434.86</v>
      </c>
      <c r="O23" s="4"/>
      <c r="P23" s="6">
        <f>ROUND(P4+P9+P14+P19+P22,5)</f>
        <v>32609.06</v>
      </c>
    </row>
    <row r="24" spans="1:16" ht="25.5" customHeight="1" thickBot="1">
      <c r="A24" s="1"/>
      <c r="B24" s="1" t="s">
        <v>28</v>
      </c>
      <c r="C24" s="1"/>
      <c r="D24" s="1"/>
      <c r="E24" s="1"/>
      <c r="F24" s="1"/>
      <c r="G24" s="1"/>
      <c r="H24" s="6">
        <f>ROUND(H3-H23,5)</f>
        <v>-2181.41</v>
      </c>
      <c r="I24" s="4"/>
      <c r="J24" s="6">
        <f>ROUND(J3-J23,5)</f>
        <v>-2717.43</v>
      </c>
      <c r="K24" s="4"/>
      <c r="L24" s="6">
        <f>ROUND(L3-L23,5)</f>
        <v>-2181.41</v>
      </c>
      <c r="M24" s="4"/>
      <c r="N24" s="6">
        <f>ROUND(N3-N23,5)</f>
        <v>-5434.86</v>
      </c>
      <c r="O24" s="4"/>
      <c r="P24" s="6">
        <f>ROUND(P3-P23,5)</f>
        <v>-32609.06</v>
      </c>
    </row>
    <row r="25" spans="1:16" s="8" customFormat="1" ht="25.5" customHeight="1" thickBot="1">
      <c r="A25" s="1" t="s">
        <v>29</v>
      </c>
      <c r="B25" s="1"/>
      <c r="C25" s="1"/>
      <c r="D25" s="1"/>
      <c r="E25" s="1"/>
      <c r="F25" s="1"/>
      <c r="G25" s="1"/>
      <c r="H25" s="7">
        <f>H24</f>
        <v>-2181.41</v>
      </c>
      <c r="I25" s="1"/>
      <c r="J25" s="7">
        <f>J24</f>
        <v>-2717.43</v>
      </c>
      <c r="K25" s="1"/>
      <c r="L25" s="7">
        <f>L24</f>
        <v>-2181.41</v>
      </c>
      <c r="M25" s="1"/>
      <c r="N25" s="7">
        <f>N24</f>
        <v>-5434.86</v>
      </c>
      <c r="O25" s="1"/>
      <c r="P25" s="7">
        <f>P24</f>
        <v>-32609.06</v>
      </c>
    </row>
    <row r="26" ht="13.5" thickTop="1"/>
  </sheetData>
  <sheetProtection/>
  <printOptions/>
  <pageMargins left="0.75" right="0.75" top="1" bottom="1" header="0.1" footer="0.5"/>
  <pageSetup orientation="landscape" r:id="rId2"/>
  <headerFooter alignWithMargins="0">
    <oddHeader>&amp;C&amp;"Arial,Bold"&amp;12 West Piedmont Workforce Investment Board
&amp;14 Stmt of Account - Dan/Pitts. Co Adult Business Services
&amp;10 August 2013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/>
  <dimension ref="A1:P27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3" customWidth="1"/>
    <col min="7" max="7" width="36.00390625" style="13" customWidth="1"/>
    <col min="8" max="8" width="6.28125" style="14" bestFit="1" customWidth="1"/>
    <col min="9" max="9" width="2.28125" style="14" customWidth="1"/>
    <col min="10" max="10" width="7.5742187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2.421875" style="14" bestFit="1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s="12" customFormat="1" ht="14.25" thickBot="1" thickTop="1">
      <c r="A2" s="9"/>
      <c r="B2" s="9"/>
      <c r="C2" s="9"/>
      <c r="D2" s="9"/>
      <c r="E2" s="9"/>
      <c r="F2" s="9"/>
      <c r="G2" s="9"/>
      <c r="H2" s="10" t="s">
        <v>235</v>
      </c>
      <c r="I2" s="11"/>
      <c r="J2" s="10" t="s">
        <v>0</v>
      </c>
      <c r="K2" s="11"/>
      <c r="L2" s="10" t="s">
        <v>237</v>
      </c>
      <c r="M2" s="11"/>
      <c r="N2" s="10" t="s">
        <v>1</v>
      </c>
      <c r="O2" s="11"/>
      <c r="P2" s="10" t="s">
        <v>2</v>
      </c>
    </row>
    <row r="3" spans="1:16" ht="13.5" thickTop="1">
      <c r="A3" s="1"/>
      <c r="B3" s="1" t="s">
        <v>3</v>
      </c>
      <c r="C3" s="1"/>
      <c r="D3" s="1"/>
      <c r="E3" s="1"/>
      <c r="F3" s="1"/>
      <c r="G3" s="1"/>
      <c r="H3" s="3"/>
      <c r="I3" s="4"/>
      <c r="J3" s="3"/>
      <c r="K3" s="4"/>
      <c r="L3" s="3"/>
      <c r="M3" s="4"/>
      <c r="N3" s="3"/>
      <c r="O3" s="4"/>
      <c r="P3" s="3"/>
    </row>
    <row r="4" spans="1:16" ht="12.75">
      <c r="A4" s="1"/>
      <c r="B4" s="1"/>
      <c r="C4" s="1"/>
      <c r="D4" s="1" t="s">
        <v>8</v>
      </c>
      <c r="E4" s="1"/>
      <c r="F4" s="1"/>
      <c r="G4" s="1"/>
      <c r="H4" s="3"/>
      <c r="I4" s="4"/>
      <c r="J4" s="3"/>
      <c r="K4" s="4"/>
      <c r="L4" s="3"/>
      <c r="M4" s="4"/>
      <c r="N4" s="3"/>
      <c r="O4" s="4"/>
      <c r="P4" s="3"/>
    </row>
    <row r="5" spans="1:16" ht="12.75">
      <c r="A5" s="1"/>
      <c r="B5" s="1"/>
      <c r="C5" s="1"/>
      <c r="D5" s="1"/>
      <c r="E5" s="1" t="s">
        <v>9</v>
      </c>
      <c r="F5" s="1"/>
      <c r="G5" s="1"/>
      <c r="H5" s="3"/>
      <c r="I5" s="4"/>
      <c r="J5" s="3"/>
      <c r="K5" s="4"/>
      <c r="L5" s="3"/>
      <c r="M5" s="4"/>
      <c r="N5" s="3"/>
      <c r="O5" s="4"/>
      <c r="P5" s="3"/>
    </row>
    <row r="6" spans="1:16" ht="12.75">
      <c r="A6" s="1"/>
      <c r="B6" s="1"/>
      <c r="C6" s="1"/>
      <c r="D6" s="1"/>
      <c r="E6" s="1"/>
      <c r="F6" s="1" t="s">
        <v>72</v>
      </c>
      <c r="G6" s="1"/>
      <c r="H6" s="3"/>
      <c r="I6" s="4"/>
      <c r="J6" s="3"/>
      <c r="K6" s="4"/>
      <c r="L6" s="3"/>
      <c r="M6" s="4"/>
      <c r="N6" s="3"/>
      <c r="O6" s="4"/>
      <c r="P6" s="3"/>
    </row>
    <row r="7" spans="1:16" ht="13.5" thickBot="1">
      <c r="A7" s="1"/>
      <c r="B7" s="1"/>
      <c r="C7" s="1"/>
      <c r="D7" s="1"/>
      <c r="E7" s="1"/>
      <c r="F7" s="1"/>
      <c r="G7" s="1" t="s">
        <v>207</v>
      </c>
      <c r="H7" s="5">
        <v>0</v>
      </c>
      <c r="I7" s="4"/>
      <c r="J7" s="5">
        <v>390.23</v>
      </c>
      <c r="K7" s="4"/>
      <c r="L7" s="5">
        <v>0</v>
      </c>
      <c r="M7" s="4"/>
      <c r="N7" s="5">
        <v>780.46</v>
      </c>
      <c r="O7" s="4"/>
      <c r="P7" s="5">
        <v>4682.73</v>
      </c>
    </row>
    <row r="8" spans="1:16" ht="13.5" thickBot="1">
      <c r="A8" s="1"/>
      <c r="B8" s="1"/>
      <c r="C8" s="1"/>
      <c r="D8" s="1"/>
      <c r="E8" s="1"/>
      <c r="F8" s="1" t="s">
        <v>74</v>
      </c>
      <c r="G8" s="1"/>
      <c r="H8" s="6">
        <f>ROUND(SUM(H6:H7),5)</f>
        <v>0</v>
      </c>
      <c r="I8" s="4"/>
      <c r="J8" s="6">
        <f>ROUND(SUM(J6:J7),5)</f>
        <v>390.23</v>
      </c>
      <c r="K8" s="4"/>
      <c r="L8" s="6">
        <f>ROUND(SUM(L6:L7),5)</f>
        <v>0</v>
      </c>
      <c r="M8" s="4"/>
      <c r="N8" s="6">
        <f>ROUND(SUM(N6:N7),5)</f>
        <v>780.46</v>
      </c>
      <c r="O8" s="4"/>
      <c r="P8" s="6">
        <f>ROUND(SUM(P6:P7),5)</f>
        <v>4682.73</v>
      </c>
    </row>
    <row r="9" spans="1:16" ht="25.5" customHeight="1">
      <c r="A9" s="1"/>
      <c r="B9" s="1"/>
      <c r="C9" s="1"/>
      <c r="D9" s="1"/>
      <c r="E9" s="1" t="s">
        <v>75</v>
      </c>
      <c r="F9" s="1"/>
      <c r="G9" s="1"/>
      <c r="H9" s="3">
        <f>ROUND(H5+H8,5)</f>
        <v>0</v>
      </c>
      <c r="I9" s="4"/>
      <c r="J9" s="3">
        <f>ROUND(J5+J8,5)</f>
        <v>390.23</v>
      </c>
      <c r="K9" s="4"/>
      <c r="L9" s="3">
        <f>ROUND(L5+L8,5)</f>
        <v>0</v>
      </c>
      <c r="M9" s="4"/>
      <c r="N9" s="3">
        <f>ROUND(N5+N8,5)</f>
        <v>780.46</v>
      </c>
      <c r="O9" s="4"/>
      <c r="P9" s="3">
        <f>ROUND(P5+P8,5)</f>
        <v>4682.73</v>
      </c>
    </row>
    <row r="10" spans="1:16" ht="25.5" customHeight="1">
      <c r="A10" s="1"/>
      <c r="B10" s="1"/>
      <c r="C10" s="1"/>
      <c r="D10" s="1"/>
      <c r="E10" s="1" t="s">
        <v>32</v>
      </c>
      <c r="F10" s="1"/>
      <c r="G10" s="1"/>
      <c r="H10" s="3"/>
      <c r="I10" s="4"/>
      <c r="J10" s="3"/>
      <c r="K10" s="4"/>
      <c r="L10" s="3"/>
      <c r="M10" s="4"/>
      <c r="N10" s="3"/>
      <c r="O10" s="4"/>
      <c r="P10" s="3"/>
    </row>
    <row r="11" spans="1:16" ht="12.75">
      <c r="A11" s="1"/>
      <c r="B11" s="1"/>
      <c r="C11" s="1"/>
      <c r="D11" s="1"/>
      <c r="E11" s="1"/>
      <c r="F11" s="1" t="s">
        <v>195</v>
      </c>
      <c r="G11" s="1"/>
      <c r="H11" s="3"/>
      <c r="I11" s="4"/>
      <c r="J11" s="3"/>
      <c r="K11" s="4"/>
      <c r="L11" s="3"/>
      <c r="M11" s="4"/>
      <c r="N11" s="3"/>
      <c r="O11" s="4"/>
      <c r="P11" s="3"/>
    </row>
    <row r="12" spans="1:16" ht="13.5" thickBot="1">
      <c r="A12" s="1"/>
      <c r="B12" s="1"/>
      <c r="C12" s="1"/>
      <c r="D12" s="1"/>
      <c r="E12" s="1"/>
      <c r="F12" s="1"/>
      <c r="G12" s="1" t="s">
        <v>208</v>
      </c>
      <c r="H12" s="5">
        <v>0</v>
      </c>
      <c r="I12" s="4"/>
      <c r="J12" s="5">
        <v>1487.5</v>
      </c>
      <c r="K12" s="4"/>
      <c r="L12" s="5">
        <v>0</v>
      </c>
      <c r="M12" s="4"/>
      <c r="N12" s="5">
        <v>2975</v>
      </c>
      <c r="O12" s="4"/>
      <c r="P12" s="5">
        <v>17850</v>
      </c>
    </row>
    <row r="13" spans="1:16" ht="13.5" thickBot="1">
      <c r="A13" s="1"/>
      <c r="B13" s="1"/>
      <c r="C13" s="1"/>
      <c r="D13" s="1"/>
      <c r="E13" s="1"/>
      <c r="F13" s="1" t="s">
        <v>197</v>
      </c>
      <c r="G13" s="1"/>
      <c r="H13" s="6">
        <f>ROUND(SUM(H11:H12),5)</f>
        <v>0</v>
      </c>
      <c r="I13" s="4"/>
      <c r="J13" s="6">
        <f>ROUND(SUM(J11:J12),5)</f>
        <v>1487.5</v>
      </c>
      <c r="K13" s="4"/>
      <c r="L13" s="6">
        <f>ROUND(SUM(L11:L12),5)</f>
        <v>0</v>
      </c>
      <c r="M13" s="4"/>
      <c r="N13" s="6">
        <f>ROUND(SUM(N11:N12),5)</f>
        <v>2975</v>
      </c>
      <c r="O13" s="4"/>
      <c r="P13" s="6">
        <f>ROUND(SUM(P11:P12),5)</f>
        <v>17850</v>
      </c>
    </row>
    <row r="14" spans="1:16" ht="25.5" customHeight="1">
      <c r="A14" s="1"/>
      <c r="B14" s="1"/>
      <c r="C14" s="1"/>
      <c r="D14" s="1"/>
      <c r="E14" s="1" t="s">
        <v>137</v>
      </c>
      <c r="F14" s="1"/>
      <c r="G14" s="1"/>
      <c r="H14" s="3">
        <f>ROUND(H10+H13,5)</f>
        <v>0</v>
      </c>
      <c r="I14" s="4"/>
      <c r="J14" s="3">
        <f>ROUND(J10+J13,5)</f>
        <v>1487.5</v>
      </c>
      <c r="K14" s="4"/>
      <c r="L14" s="3">
        <f>ROUND(L10+L13,5)</f>
        <v>0</v>
      </c>
      <c r="M14" s="4"/>
      <c r="N14" s="3">
        <f>ROUND(N10+N13,5)</f>
        <v>2975</v>
      </c>
      <c r="O14" s="4"/>
      <c r="P14" s="3">
        <f>ROUND(P10+P13,5)</f>
        <v>17850</v>
      </c>
    </row>
    <row r="15" spans="1:16" ht="25.5" customHeight="1">
      <c r="A15" s="1"/>
      <c r="B15" s="1"/>
      <c r="C15" s="1"/>
      <c r="D15" s="1"/>
      <c r="E15" s="1" t="s">
        <v>33</v>
      </c>
      <c r="F15" s="1"/>
      <c r="G15" s="1"/>
      <c r="H15" s="3"/>
      <c r="I15" s="4"/>
      <c r="J15" s="3"/>
      <c r="K15" s="4"/>
      <c r="L15" s="3"/>
      <c r="M15" s="4"/>
      <c r="N15" s="3"/>
      <c r="O15" s="4"/>
      <c r="P15" s="3"/>
    </row>
    <row r="16" spans="1:16" ht="12.75">
      <c r="A16" s="1"/>
      <c r="B16" s="1"/>
      <c r="C16" s="1"/>
      <c r="D16" s="1"/>
      <c r="E16" s="1"/>
      <c r="F16" s="1" t="s">
        <v>198</v>
      </c>
      <c r="G16" s="1"/>
      <c r="H16" s="3"/>
      <c r="I16" s="4"/>
      <c r="J16" s="3"/>
      <c r="K16" s="4"/>
      <c r="L16" s="3"/>
      <c r="M16" s="4"/>
      <c r="N16" s="3"/>
      <c r="O16" s="4"/>
      <c r="P16" s="3"/>
    </row>
    <row r="17" spans="1:16" ht="13.5" thickBot="1">
      <c r="A17" s="1"/>
      <c r="B17" s="1"/>
      <c r="C17" s="1"/>
      <c r="D17" s="1"/>
      <c r="E17" s="1"/>
      <c r="F17" s="1"/>
      <c r="G17" s="1" t="s">
        <v>209</v>
      </c>
      <c r="H17" s="5">
        <v>0</v>
      </c>
      <c r="I17" s="4"/>
      <c r="J17" s="5">
        <v>302.28</v>
      </c>
      <c r="K17" s="4"/>
      <c r="L17" s="5">
        <v>0</v>
      </c>
      <c r="M17" s="4"/>
      <c r="N17" s="5">
        <v>604.56</v>
      </c>
      <c r="O17" s="4"/>
      <c r="P17" s="5">
        <v>3627.36</v>
      </c>
    </row>
    <row r="18" spans="1:16" ht="13.5" thickBot="1">
      <c r="A18" s="1"/>
      <c r="B18" s="1"/>
      <c r="C18" s="1"/>
      <c r="D18" s="1"/>
      <c r="E18" s="1"/>
      <c r="F18" s="1" t="s">
        <v>200</v>
      </c>
      <c r="G18" s="1"/>
      <c r="H18" s="6">
        <f>ROUND(SUM(H16:H17),5)</f>
        <v>0</v>
      </c>
      <c r="I18" s="4"/>
      <c r="J18" s="6">
        <f>ROUND(SUM(J16:J17),5)</f>
        <v>302.28</v>
      </c>
      <c r="K18" s="4"/>
      <c r="L18" s="6">
        <f>ROUND(SUM(L16:L17),5)</f>
        <v>0</v>
      </c>
      <c r="M18" s="4"/>
      <c r="N18" s="6">
        <f>ROUND(SUM(N16:N17),5)</f>
        <v>604.56</v>
      </c>
      <c r="O18" s="4"/>
      <c r="P18" s="6">
        <f>ROUND(SUM(P16:P17),5)</f>
        <v>3627.36</v>
      </c>
    </row>
    <row r="19" spans="1:16" ht="25.5" customHeight="1">
      <c r="A19" s="1"/>
      <c r="B19" s="1"/>
      <c r="C19" s="1"/>
      <c r="D19" s="1"/>
      <c r="E19" s="1" t="s">
        <v>171</v>
      </c>
      <c r="F19" s="1"/>
      <c r="G19" s="1"/>
      <c r="H19" s="3">
        <f>ROUND(H15+H18,5)</f>
        <v>0</v>
      </c>
      <c r="I19" s="4"/>
      <c r="J19" s="3">
        <f>ROUND(J15+J18,5)</f>
        <v>302.28</v>
      </c>
      <c r="K19" s="4"/>
      <c r="L19" s="3">
        <f>ROUND(L15+L18,5)</f>
        <v>0</v>
      </c>
      <c r="M19" s="4"/>
      <c r="N19" s="3">
        <f>ROUND(N15+N18,5)</f>
        <v>604.56</v>
      </c>
      <c r="O19" s="4"/>
      <c r="P19" s="3">
        <f>ROUND(P15+P18,5)</f>
        <v>3627.36</v>
      </c>
    </row>
    <row r="20" spans="1:16" ht="25.5" customHeight="1">
      <c r="A20" s="1"/>
      <c r="B20" s="1"/>
      <c r="C20" s="1"/>
      <c r="D20" s="1"/>
      <c r="E20" s="1" t="s">
        <v>22</v>
      </c>
      <c r="F20" s="1"/>
      <c r="G20" s="1"/>
      <c r="H20" s="3"/>
      <c r="I20" s="4"/>
      <c r="J20" s="3"/>
      <c r="K20" s="4"/>
      <c r="L20" s="3"/>
      <c r="M20" s="4"/>
      <c r="N20" s="3"/>
      <c r="O20" s="4"/>
      <c r="P20" s="3"/>
    </row>
    <row r="21" spans="1:16" ht="12.75">
      <c r="A21" s="1"/>
      <c r="B21" s="1"/>
      <c r="C21" s="1"/>
      <c r="D21" s="1"/>
      <c r="E21" s="1"/>
      <c r="F21" s="1" t="s">
        <v>201</v>
      </c>
      <c r="G21" s="1"/>
      <c r="H21" s="3"/>
      <c r="I21" s="4"/>
      <c r="J21" s="3"/>
      <c r="K21" s="4"/>
      <c r="L21" s="3"/>
      <c r="M21" s="4"/>
      <c r="N21" s="3"/>
      <c r="O21" s="4"/>
      <c r="P21" s="3"/>
    </row>
    <row r="22" spans="1:16" ht="13.5" thickBot="1">
      <c r="A22" s="1"/>
      <c r="B22" s="1"/>
      <c r="C22" s="1"/>
      <c r="D22" s="1"/>
      <c r="E22" s="1"/>
      <c r="F22" s="1"/>
      <c r="G22" s="1" t="s">
        <v>210</v>
      </c>
      <c r="H22" s="5">
        <v>0</v>
      </c>
      <c r="I22" s="4"/>
      <c r="J22" s="5">
        <v>83.33</v>
      </c>
      <c r="K22" s="4"/>
      <c r="L22" s="5">
        <v>0</v>
      </c>
      <c r="M22" s="4"/>
      <c r="N22" s="5">
        <v>166.66</v>
      </c>
      <c r="O22" s="4"/>
      <c r="P22" s="5">
        <v>1000</v>
      </c>
    </row>
    <row r="23" spans="1:16" ht="13.5" thickBot="1">
      <c r="A23" s="1"/>
      <c r="B23" s="1"/>
      <c r="C23" s="1"/>
      <c r="D23" s="1"/>
      <c r="E23" s="1"/>
      <c r="F23" s="1" t="s">
        <v>203</v>
      </c>
      <c r="G23" s="1"/>
      <c r="H23" s="6">
        <f>ROUND(SUM(H21:H22),5)</f>
        <v>0</v>
      </c>
      <c r="I23" s="4"/>
      <c r="J23" s="6">
        <f>ROUND(SUM(J21:J22),5)</f>
        <v>83.33</v>
      </c>
      <c r="K23" s="4"/>
      <c r="L23" s="6">
        <f>ROUND(SUM(L21:L22),5)</f>
        <v>0</v>
      </c>
      <c r="M23" s="4"/>
      <c r="N23" s="6">
        <f>ROUND(SUM(N21:N22),5)</f>
        <v>166.66</v>
      </c>
      <c r="O23" s="4"/>
      <c r="P23" s="6">
        <f>ROUND(SUM(P21:P22),5)</f>
        <v>1000</v>
      </c>
    </row>
    <row r="24" spans="1:16" ht="25.5" customHeight="1" thickBot="1">
      <c r="A24" s="1"/>
      <c r="B24" s="1"/>
      <c r="C24" s="1"/>
      <c r="D24" s="1"/>
      <c r="E24" s="1" t="s">
        <v>175</v>
      </c>
      <c r="F24" s="1"/>
      <c r="G24" s="1"/>
      <c r="H24" s="6">
        <f>ROUND(H20+H23,5)</f>
        <v>0</v>
      </c>
      <c r="I24" s="4"/>
      <c r="J24" s="6">
        <f>ROUND(J20+J23,5)</f>
        <v>83.33</v>
      </c>
      <c r="K24" s="4"/>
      <c r="L24" s="6">
        <f>ROUND(L20+L23,5)</f>
        <v>0</v>
      </c>
      <c r="M24" s="4"/>
      <c r="N24" s="6">
        <f>ROUND(N20+N23,5)</f>
        <v>166.66</v>
      </c>
      <c r="O24" s="4"/>
      <c r="P24" s="6">
        <f>ROUND(P20+P23,5)</f>
        <v>1000</v>
      </c>
    </row>
    <row r="25" spans="1:16" ht="25.5" customHeight="1" thickBot="1">
      <c r="A25" s="1"/>
      <c r="B25" s="1"/>
      <c r="C25" s="1"/>
      <c r="D25" s="1" t="s">
        <v>27</v>
      </c>
      <c r="E25" s="1"/>
      <c r="F25" s="1"/>
      <c r="G25" s="1"/>
      <c r="H25" s="6">
        <f>ROUND(H4+H9+H14+H19+H24,5)</f>
        <v>0</v>
      </c>
      <c r="I25" s="4"/>
      <c r="J25" s="6">
        <f>ROUND(J4+J9+J14+J19+J24,5)</f>
        <v>2263.34</v>
      </c>
      <c r="K25" s="4"/>
      <c r="L25" s="6">
        <f>ROUND(L4+L9+L14+L19+L24,5)</f>
        <v>0</v>
      </c>
      <c r="M25" s="4"/>
      <c r="N25" s="6">
        <f>ROUND(N4+N9+N14+N19+N24,5)</f>
        <v>4526.68</v>
      </c>
      <c r="O25" s="4"/>
      <c r="P25" s="6">
        <f>ROUND(P4+P9+P14+P19+P24,5)</f>
        <v>27160.09</v>
      </c>
    </row>
    <row r="26" spans="1:16" ht="25.5" customHeight="1" thickBot="1">
      <c r="A26" s="1"/>
      <c r="B26" s="1" t="s">
        <v>28</v>
      </c>
      <c r="C26" s="1"/>
      <c r="D26" s="1"/>
      <c r="E26" s="1"/>
      <c r="F26" s="1"/>
      <c r="G26" s="1"/>
      <c r="H26" s="6">
        <f>ROUND(H3-H25,5)</f>
        <v>0</v>
      </c>
      <c r="I26" s="4"/>
      <c r="J26" s="6">
        <f>ROUND(J3-J25,5)</f>
        <v>-2263.34</v>
      </c>
      <c r="K26" s="4"/>
      <c r="L26" s="6">
        <f>ROUND(L3-L25,5)</f>
        <v>0</v>
      </c>
      <c r="M26" s="4"/>
      <c r="N26" s="6">
        <f>ROUND(N3-N25,5)</f>
        <v>-4526.68</v>
      </c>
      <c r="O26" s="4"/>
      <c r="P26" s="6">
        <f>ROUND(P3-P25,5)</f>
        <v>-27160.09</v>
      </c>
    </row>
    <row r="27" spans="1:16" s="8" customFormat="1" ht="25.5" customHeight="1" thickBot="1">
      <c r="A27" s="1" t="s">
        <v>29</v>
      </c>
      <c r="B27" s="1"/>
      <c r="C27" s="1"/>
      <c r="D27" s="1"/>
      <c r="E27" s="1"/>
      <c r="F27" s="1"/>
      <c r="G27" s="1"/>
      <c r="H27" s="7">
        <f>H26</f>
        <v>0</v>
      </c>
      <c r="I27" s="1"/>
      <c r="J27" s="7">
        <f>J26</f>
        <v>-2263.34</v>
      </c>
      <c r="K27" s="1"/>
      <c r="L27" s="7">
        <f>L26</f>
        <v>0</v>
      </c>
      <c r="M27" s="1"/>
      <c r="N27" s="7">
        <f>N26</f>
        <v>-4526.68</v>
      </c>
      <c r="O27" s="1"/>
      <c r="P27" s="7">
        <f>P26</f>
        <v>-27160.09</v>
      </c>
    </row>
    <row r="28" ht="13.5" thickTop="1"/>
  </sheetData>
  <sheetProtection/>
  <printOptions/>
  <pageMargins left="0.75" right="0.75" top="1" bottom="1" header="0.1" footer="0.5"/>
  <pageSetup orientation="landscape" r:id="rId2"/>
  <headerFooter alignWithMargins="0">
    <oddHeader>&amp;C&amp;"Arial,Bold"&amp;12 West Piedmont Workforce Investment Board
&amp;14 Stmt of Account - Mville-Henry Co. Adult Business Services
&amp;10 August 2013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"/>
  <dimension ref="A1:P17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3" customWidth="1"/>
    <col min="7" max="7" width="36.00390625" style="13" customWidth="1"/>
    <col min="8" max="8" width="6.28125" style="14" bestFit="1" customWidth="1"/>
    <col min="9" max="9" width="2.28125" style="14" customWidth="1"/>
    <col min="10" max="10" width="6.5742187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2.421875" style="14" bestFit="1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s="12" customFormat="1" ht="14.25" thickBot="1" thickTop="1">
      <c r="A2" s="9"/>
      <c r="B2" s="9"/>
      <c r="C2" s="9"/>
      <c r="D2" s="9"/>
      <c r="E2" s="9"/>
      <c r="F2" s="9"/>
      <c r="G2" s="9"/>
      <c r="H2" s="10" t="s">
        <v>235</v>
      </c>
      <c r="I2" s="11"/>
      <c r="J2" s="10" t="s">
        <v>0</v>
      </c>
      <c r="K2" s="11"/>
      <c r="L2" s="10" t="s">
        <v>237</v>
      </c>
      <c r="M2" s="11"/>
      <c r="N2" s="10" t="s">
        <v>1</v>
      </c>
      <c r="O2" s="11"/>
      <c r="P2" s="10" t="s">
        <v>2</v>
      </c>
    </row>
    <row r="3" spans="1:16" ht="13.5" thickTop="1">
      <c r="A3" s="1"/>
      <c r="B3" s="1" t="s">
        <v>3</v>
      </c>
      <c r="C3" s="1"/>
      <c r="D3" s="1"/>
      <c r="E3" s="1"/>
      <c r="F3" s="1"/>
      <c r="G3" s="1"/>
      <c r="H3" s="3"/>
      <c r="I3" s="4"/>
      <c r="J3" s="3"/>
      <c r="K3" s="4"/>
      <c r="L3" s="3"/>
      <c r="M3" s="4"/>
      <c r="N3" s="3"/>
      <c r="O3" s="4"/>
      <c r="P3" s="3"/>
    </row>
    <row r="4" spans="1:16" ht="12.75">
      <c r="A4" s="1"/>
      <c r="B4" s="1"/>
      <c r="C4" s="1"/>
      <c r="D4" s="1" t="s">
        <v>8</v>
      </c>
      <c r="E4" s="1"/>
      <c r="F4" s="1"/>
      <c r="G4" s="1"/>
      <c r="H4" s="3"/>
      <c r="I4" s="4"/>
      <c r="J4" s="3"/>
      <c r="K4" s="4"/>
      <c r="L4" s="3"/>
      <c r="M4" s="4"/>
      <c r="N4" s="3"/>
      <c r="O4" s="4"/>
      <c r="P4" s="3"/>
    </row>
    <row r="5" spans="1:16" ht="12.75">
      <c r="A5" s="1"/>
      <c r="B5" s="1"/>
      <c r="C5" s="1"/>
      <c r="D5" s="1"/>
      <c r="E5" s="1" t="s">
        <v>9</v>
      </c>
      <c r="F5" s="1"/>
      <c r="G5" s="1"/>
      <c r="H5" s="3"/>
      <c r="I5" s="4"/>
      <c r="J5" s="3"/>
      <c r="K5" s="4"/>
      <c r="L5" s="3"/>
      <c r="M5" s="4"/>
      <c r="N5" s="3"/>
      <c r="O5" s="4"/>
      <c r="P5" s="3"/>
    </row>
    <row r="6" spans="1:16" ht="12.75">
      <c r="A6" s="1"/>
      <c r="B6" s="1"/>
      <c r="C6" s="1"/>
      <c r="D6" s="1"/>
      <c r="E6" s="1"/>
      <c r="F6" s="1" t="s">
        <v>72</v>
      </c>
      <c r="G6" s="1"/>
      <c r="H6" s="3"/>
      <c r="I6" s="4"/>
      <c r="J6" s="3"/>
      <c r="K6" s="4"/>
      <c r="L6" s="3"/>
      <c r="M6" s="4"/>
      <c r="N6" s="3"/>
      <c r="O6" s="4"/>
      <c r="P6" s="3"/>
    </row>
    <row r="7" spans="1:16" ht="13.5" thickBot="1">
      <c r="A7" s="1"/>
      <c r="B7" s="1"/>
      <c r="C7" s="1"/>
      <c r="D7" s="1"/>
      <c r="E7" s="1"/>
      <c r="F7" s="1"/>
      <c r="G7" s="1" t="s">
        <v>211</v>
      </c>
      <c r="H7" s="5">
        <v>0</v>
      </c>
      <c r="I7" s="4"/>
      <c r="J7" s="5">
        <v>423.9</v>
      </c>
      <c r="K7" s="4"/>
      <c r="L7" s="5">
        <v>0</v>
      </c>
      <c r="M7" s="4"/>
      <c r="N7" s="5">
        <v>847.8</v>
      </c>
      <c r="O7" s="4"/>
      <c r="P7" s="5">
        <v>5086.83</v>
      </c>
    </row>
    <row r="8" spans="1:16" ht="13.5" thickBot="1">
      <c r="A8" s="1"/>
      <c r="B8" s="1"/>
      <c r="C8" s="1"/>
      <c r="D8" s="1"/>
      <c r="E8" s="1"/>
      <c r="F8" s="1" t="s">
        <v>74</v>
      </c>
      <c r="G8" s="1"/>
      <c r="H8" s="6">
        <f>ROUND(SUM(H6:H7),5)</f>
        <v>0</v>
      </c>
      <c r="I8" s="4"/>
      <c r="J8" s="6">
        <f>ROUND(SUM(J6:J7),5)</f>
        <v>423.9</v>
      </c>
      <c r="K8" s="4"/>
      <c r="L8" s="6">
        <f>ROUND(SUM(L6:L7),5)</f>
        <v>0</v>
      </c>
      <c r="M8" s="4"/>
      <c r="N8" s="6">
        <f>ROUND(SUM(N6:N7),5)</f>
        <v>847.8</v>
      </c>
      <c r="O8" s="4"/>
      <c r="P8" s="6">
        <f>ROUND(SUM(P6:P7),5)</f>
        <v>5086.83</v>
      </c>
    </row>
    <row r="9" spans="1:16" ht="25.5" customHeight="1">
      <c r="A9" s="1"/>
      <c r="B9" s="1"/>
      <c r="C9" s="1"/>
      <c r="D9" s="1"/>
      <c r="E9" s="1" t="s">
        <v>75</v>
      </c>
      <c r="F9" s="1"/>
      <c r="G9" s="1"/>
      <c r="H9" s="3">
        <f>ROUND(H5+H8,5)</f>
        <v>0</v>
      </c>
      <c r="I9" s="4"/>
      <c r="J9" s="3">
        <f>ROUND(J5+J8,5)</f>
        <v>423.9</v>
      </c>
      <c r="K9" s="4"/>
      <c r="L9" s="3">
        <f>ROUND(L5+L8,5)</f>
        <v>0</v>
      </c>
      <c r="M9" s="4"/>
      <c r="N9" s="3">
        <f>ROUND(N5+N8,5)</f>
        <v>847.8</v>
      </c>
      <c r="O9" s="4"/>
      <c r="P9" s="3">
        <f>ROUND(P5+P8,5)</f>
        <v>5086.83</v>
      </c>
    </row>
    <row r="10" spans="1:16" ht="25.5" customHeight="1">
      <c r="A10" s="1"/>
      <c r="B10" s="1"/>
      <c r="C10" s="1"/>
      <c r="D10" s="1"/>
      <c r="E10" s="1" t="s">
        <v>102</v>
      </c>
      <c r="F10" s="1"/>
      <c r="G10" s="1"/>
      <c r="H10" s="3"/>
      <c r="I10" s="4"/>
      <c r="J10" s="3"/>
      <c r="K10" s="4"/>
      <c r="L10" s="3"/>
      <c r="M10" s="4"/>
      <c r="N10" s="3"/>
      <c r="O10" s="4"/>
      <c r="P10" s="3"/>
    </row>
    <row r="11" spans="1:16" ht="12.75">
      <c r="A11" s="1"/>
      <c r="B11" s="1"/>
      <c r="C11" s="1"/>
      <c r="D11" s="1"/>
      <c r="E11" s="1"/>
      <c r="F11" s="1" t="s">
        <v>106</v>
      </c>
      <c r="G11" s="1"/>
      <c r="H11" s="3"/>
      <c r="I11" s="4"/>
      <c r="J11" s="3"/>
      <c r="K11" s="4"/>
      <c r="L11" s="3"/>
      <c r="M11" s="4"/>
      <c r="N11" s="3"/>
      <c r="O11" s="4"/>
      <c r="P11" s="3"/>
    </row>
    <row r="12" spans="1:16" ht="13.5" thickBot="1">
      <c r="A12" s="1"/>
      <c r="B12" s="1"/>
      <c r="C12" s="1"/>
      <c r="D12" s="1"/>
      <c r="E12" s="1"/>
      <c r="F12" s="1"/>
      <c r="G12" s="1" t="s">
        <v>212</v>
      </c>
      <c r="H12" s="5">
        <v>0</v>
      </c>
      <c r="I12" s="4"/>
      <c r="J12" s="5">
        <v>92.07</v>
      </c>
      <c r="K12" s="4"/>
      <c r="L12" s="5">
        <v>0</v>
      </c>
      <c r="M12" s="4"/>
      <c r="N12" s="5">
        <v>184.14</v>
      </c>
      <c r="O12" s="4"/>
      <c r="P12" s="5">
        <v>1104.81</v>
      </c>
    </row>
    <row r="13" spans="1:16" ht="13.5" thickBot="1">
      <c r="A13" s="1"/>
      <c r="B13" s="1"/>
      <c r="C13" s="1"/>
      <c r="D13" s="1"/>
      <c r="E13" s="1"/>
      <c r="F13" s="1" t="s">
        <v>107</v>
      </c>
      <c r="G13" s="1"/>
      <c r="H13" s="6">
        <f>ROUND(SUM(H11:H12),5)</f>
        <v>0</v>
      </c>
      <c r="I13" s="4"/>
      <c r="J13" s="6">
        <f>ROUND(SUM(J11:J12),5)</f>
        <v>92.07</v>
      </c>
      <c r="K13" s="4"/>
      <c r="L13" s="6">
        <f>ROUND(SUM(L11:L12),5)</f>
        <v>0</v>
      </c>
      <c r="M13" s="4"/>
      <c r="N13" s="6">
        <f>ROUND(SUM(N11:N12),5)</f>
        <v>184.14</v>
      </c>
      <c r="O13" s="4"/>
      <c r="P13" s="6">
        <f>ROUND(SUM(P11:P12),5)</f>
        <v>1104.81</v>
      </c>
    </row>
    <row r="14" spans="1:16" ht="25.5" customHeight="1" thickBot="1">
      <c r="A14" s="1"/>
      <c r="B14" s="1"/>
      <c r="C14" s="1"/>
      <c r="D14" s="1"/>
      <c r="E14" s="1" t="s">
        <v>105</v>
      </c>
      <c r="F14" s="1"/>
      <c r="G14" s="1"/>
      <c r="H14" s="6">
        <f>ROUND(H10+H13,5)</f>
        <v>0</v>
      </c>
      <c r="I14" s="4"/>
      <c r="J14" s="6">
        <f>ROUND(J10+J13,5)</f>
        <v>92.07</v>
      </c>
      <c r="K14" s="4"/>
      <c r="L14" s="6">
        <f>ROUND(L10+L13,5)</f>
        <v>0</v>
      </c>
      <c r="M14" s="4"/>
      <c r="N14" s="6">
        <f>ROUND(N10+N13,5)</f>
        <v>184.14</v>
      </c>
      <c r="O14" s="4"/>
      <c r="P14" s="6">
        <f>ROUND(P10+P13,5)</f>
        <v>1104.81</v>
      </c>
    </row>
    <row r="15" spans="1:16" ht="25.5" customHeight="1" thickBot="1">
      <c r="A15" s="1"/>
      <c r="B15" s="1"/>
      <c r="C15" s="1"/>
      <c r="D15" s="1" t="s">
        <v>27</v>
      </c>
      <c r="E15" s="1"/>
      <c r="F15" s="1"/>
      <c r="G15" s="1"/>
      <c r="H15" s="6">
        <f>ROUND(H4+H9+H14,5)</f>
        <v>0</v>
      </c>
      <c r="I15" s="4"/>
      <c r="J15" s="6">
        <f>ROUND(J4+J9+J14,5)</f>
        <v>515.97</v>
      </c>
      <c r="K15" s="4"/>
      <c r="L15" s="6">
        <f>ROUND(L4+L9+L14,5)</f>
        <v>0</v>
      </c>
      <c r="M15" s="4"/>
      <c r="N15" s="6">
        <f>ROUND(N4+N9+N14,5)</f>
        <v>1031.94</v>
      </c>
      <c r="O15" s="4"/>
      <c r="P15" s="6">
        <f>ROUND(P4+P9+P14,5)</f>
        <v>6191.64</v>
      </c>
    </row>
    <row r="16" spans="1:16" ht="25.5" customHeight="1" thickBot="1">
      <c r="A16" s="1"/>
      <c r="B16" s="1" t="s">
        <v>28</v>
      </c>
      <c r="C16" s="1"/>
      <c r="D16" s="1"/>
      <c r="E16" s="1"/>
      <c r="F16" s="1"/>
      <c r="G16" s="1"/>
      <c r="H16" s="6">
        <f>ROUND(H3-H15,5)</f>
        <v>0</v>
      </c>
      <c r="I16" s="4"/>
      <c r="J16" s="6">
        <f>ROUND(J3-J15,5)</f>
        <v>-515.97</v>
      </c>
      <c r="K16" s="4"/>
      <c r="L16" s="6">
        <f>ROUND(L3-L15,5)</f>
        <v>0</v>
      </c>
      <c r="M16" s="4"/>
      <c r="N16" s="6">
        <f>ROUND(N3-N15,5)</f>
        <v>-1031.94</v>
      </c>
      <c r="O16" s="4"/>
      <c r="P16" s="6">
        <f>ROUND(P3-P15,5)</f>
        <v>-6191.64</v>
      </c>
    </row>
    <row r="17" spans="1:16" s="8" customFormat="1" ht="25.5" customHeight="1" thickBot="1">
      <c r="A17" s="1" t="s">
        <v>29</v>
      </c>
      <c r="B17" s="1"/>
      <c r="C17" s="1"/>
      <c r="D17" s="1"/>
      <c r="E17" s="1"/>
      <c r="F17" s="1"/>
      <c r="G17" s="1"/>
      <c r="H17" s="7">
        <f>H16</f>
        <v>0</v>
      </c>
      <c r="I17" s="1"/>
      <c r="J17" s="7">
        <f>J16</f>
        <v>-515.97</v>
      </c>
      <c r="K17" s="1"/>
      <c r="L17" s="7">
        <f>L16</f>
        <v>0</v>
      </c>
      <c r="M17" s="1"/>
      <c r="N17" s="7">
        <f>N16</f>
        <v>-1031.94</v>
      </c>
      <c r="O17" s="1"/>
      <c r="P17" s="7">
        <f>P16</f>
        <v>-6191.64</v>
      </c>
    </row>
    <row r="18" ht="13.5" thickTop="1"/>
  </sheetData>
  <sheetProtection/>
  <printOptions/>
  <pageMargins left="0.75" right="0.75" top="1" bottom="1" header="0.1" footer="0.5"/>
  <pageSetup orientation="landscape" r:id="rId2"/>
  <headerFooter alignWithMargins="0">
    <oddHeader>&amp;C&amp;"Arial,Bold"&amp;12 West Piedmont Workforce Investment Board
&amp;14 Stmt of Account - Patrick County Adult Business Services
&amp;10 August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85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28.140625" style="13" customWidth="1"/>
    <col min="7" max="7" width="10.00390625" style="14" bestFit="1" customWidth="1"/>
  </cols>
  <sheetData>
    <row r="1" spans="1:7" s="12" customFormat="1" ht="13.5" thickBot="1">
      <c r="A1" s="9"/>
      <c r="B1" s="9"/>
      <c r="C1" s="9"/>
      <c r="D1" s="9"/>
      <c r="E1" s="9"/>
      <c r="F1" s="9"/>
      <c r="G1" s="38" t="s">
        <v>234</v>
      </c>
    </row>
    <row r="2" spans="1:7" ht="13.5" thickTop="1">
      <c r="A2" s="1" t="s">
        <v>52</v>
      </c>
      <c r="B2" s="1"/>
      <c r="C2" s="1"/>
      <c r="D2" s="1"/>
      <c r="E2" s="1"/>
      <c r="F2" s="1"/>
      <c r="G2" s="3"/>
    </row>
    <row r="3" spans="1:7" ht="12.75">
      <c r="A3" s="1"/>
      <c r="B3" s="1" t="s">
        <v>53</v>
      </c>
      <c r="C3" s="1"/>
      <c r="D3" s="1"/>
      <c r="E3" s="1"/>
      <c r="F3" s="1"/>
      <c r="G3" s="3"/>
    </row>
    <row r="4" spans="1:7" ht="12.75">
      <c r="A4" s="1"/>
      <c r="B4" s="1"/>
      <c r="C4" s="1" t="s">
        <v>54</v>
      </c>
      <c r="D4" s="1"/>
      <c r="E4" s="1"/>
      <c r="F4" s="1"/>
      <c r="G4" s="3"/>
    </row>
    <row r="5" spans="1:7" ht="12.75">
      <c r="A5" s="1"/>
      <c r="B5" s="1"/>
      <c r="C5" s="1"/>
      <c r="D5" s="1" t="s">
        <v>229</v>
      </c>
      <c r="E5" s="1"/>
      <c r="F5" s="1"/>
      <c r="G5" s="3">
        <v>2500</v>
      </c>
    </row>
    <row r="6" spans="1:7" ht="12.75">
      <c r="A6" s="1"/>
      <c r="B6" s="1"/>
      <c r="C6" s="1"/>
      <c r="D6" s="1" t="s">
        <v>143</v>
      </c>
      <c r="E6" s="1"/>
      <c r="F6" s="1"/>
      <c r="G6" s="3">
        <v>242608.72</v>
      </c>
    </row>
    <row r="7" spans="1:7" ht="12.75">
      <c r="A7" s="1"/>
      <c r="B7" s="1"/>
      <c r="C7" s="1"/>
      <c r="D7" s="1" t="s">
        <v>131</v>
      </c>
      <c r="E7" s="1"/>
      <c r="F7" s="1"/>
      <c r="G7" s="3">
        <v>377450.92</v>
      </c>
    </row>
    <row r="8" spans="1:7" ht="12.75">
      <c r="A8" s="1"/>
      <c r="B8" s="1"/>
      <c r="C8" s="1"/>
      <c r="D8" s="1" t="s">
        <v>144</v>
      </c>
      <c r="E8" s="1"/>
      <c r="F8" s="1"/>
      <c r="G8" s="3">
        <v>2494267.2</v>
      </c>
    </row>
    <row r="9" spans="1:7" ht="13.5" thickBot="1">
      <c r="A9" s="1"/>
      <c r="B9" s="1"/>
      <c r="C9" s="1"/>
      <c r="D9" s="1" t="s">
        <v>124</v>
      </c>
      <c r="E9" s="1"/>
      <c r="F9" s="1"/>
      <c r="G9" s="5">
        <v>812.3</v>
      </c>
    </row>
    <row r="10" spans="1:7" s="8" customFormat="1" ht="12" thickBot="1">
      <c r="A10" s="1"/>
      <c r="B10" s="1"/>
      <c r="C10" s="1" t="s">
        <v>55</v>
      </c>
      <c r="D10" s="1"/>
      <c r="E10" s="1"/>
      <c r="F10" s="1"/>
      <c r="G10" s="6">
        <f>ROUND(SUM(G4:G9),5)</f>
        <v>3117639.14</v>
      </c>
    </row>
    <row r="11" spans="1:7" s="8" customFormat="1" ht="25.5" customHeight="1" thickBot="1">
      <c r="A11" s="1"/>
      <c r="B11" s="1" t="s">
        <v>56</v>
      </c>
      <c r="C11" s="1"/>
      <c r="D11" s="1"/>
      <c r="E11" s="1"/>
      <c r="F11" s="1"/>
      <c r="G11" s="6">
        <f>ROUND(G3+G10,5)</f>
        <v>3117639.14</v>
      </c>
    </row>
    <row r="12" spans="1:7" s="8" customFormat="1" ht="25.5" customHeight="1" thickBot="1">
      <c r="A12" s="1" t="s">
        <v>57</v>
      </c>
      <c r="B12" s="1"/>
      <c r="C12" s="1"/>
      <c r="D12" s="1"/>
      <c r="E12" s="1"/>
      <c r="F12" s="1"/>
      <c r="G12" s="7">
        <f>ROUND(G2+G11,5)</f>
        <v>3117639.14</v>
      </c>
    </row>
    <row r="13" spans="1:7" s="8" customFormat="1" ht="27" customHeight="1" thickTop="1">
      <c r="A13" s="1" t="s">
        <v>58</v>
      </c>
      <c r="B13" s="1"/>
      <c r="C13" s="1"/>
      <c r="D13" s="1"/>
      <c r="E13" s="1"/>
      <c r="F13" s="1"/>
      <c r="G13" s="3"/>
    </row>
    <row r="14" spans="1:7" s="8" customFormat="1" ht="11.25">
      <c r="A14" s="1"/>
      <c r="B14" s="1" t="s">
        <v>59</v>
      </c>
      <c r="C14" s="1"/>
      <c r="D14" s="1"/>
      <c r="E14" s="1"/>
      <c r="F14" s="1"/>
      <c r="G14" s="3"/>
    </row>
    <row r="15" spans="1:7" s="8" customFormat="1" ht="11.25">
      <c r="A15" s="1"/>
      <c r="B15" s="1"/>
      <c r="C15" s="1" t="s">
        <v>60</v>
      </c>
      <c r="D15" s="1"/>
      <c r="E15" s="1"/>
      <c r="F15" s="1"/>
      <c r="G15" s="3"/>
    </row>
    <row r="16" spans="1:7" s="8" customFormat="1" ht="11.25">
      <c r="A16" s="1"/>
      <c r="B16" s="1"/>
      <c r="C16" s="1"/>
      <c r="D16" s="1" t="s">
        <v>61</v>
      </c>
      <c r="E16" s="1"/>
      <c r="F16" s="1"/>
      <c r="G16" s="3"/>
    </row>
    <row r="17" spans="1:7" s="8" customFormat="1" ht="11.25">
      <c r="A17" s="1"/>
      <c r="B17" s="1"/>
      <c r="C17" s="1"/>
      <c r="D17" s="1"/>
      <c r="E17" s="1" t="s">
        <v>230</v>
      </c>
      <c r="F17" s="1"/>
      <c r="G17" s="3"/>
    </row>
    <row r="18" spans="1:7" ht="12.75">
      <c r="A18" s="1"/>
      <c r="B18" s="1"/>
      <c r="C18" s="1"/>
      <c r="D18" s="1"/>
      <c r="E18" s="1"/>
      <c r="F18" s="1" t="s">
        <v>149</v>
      </c>
      <c r="G18" s="3">
        <v>725</v>
      </c>
    </row>
    <row r="19" spans="1:7" s="8" customFormat="1" ht="11.25">
      <c r="A19" s="1"/>
      <c r="B19" s="1"/>
      <c r="C19" s="1"/>
      <c r="D19" s="1"/>
      <c r="E19" s="1"/>
      <c r="F19" s="1" t="s">
        <v>150</v>
      </c>
      <c r="G19" s="3">
        <v>1000</v>
      </c>
    </row>
    <row r="20" spans="1:7" s="8" customFormat="1" ht="12" thickBot="1">
      <c r="A20" s="1"/>
      <c r="B20" s="1"/>
      <c r="C20" s="1"/>
      <c r="D20" s="1"/>
      <c r="E20" s="1"/>
      <c r="F20" s="1" t="s">
        <v>231</v>
      </c>
      <c r="G20" s="5">
        <v>775</v>
      </c>
    </row>
    <row r="21" spans="1:7" ht="12.75">
      <c r="A21" s="1"/>
      <c r="B21" s="1"/>
      <c r="C21" s="1"/>
      <c r="D21" s="1"/>
      <c r="E21" s="1" t="s">
        <v>232</v>
      </c>
      <c r="F21" s="1"/>
      <c r="G21" s="3">
        <f>ROUND(SUM(G17:G20),5)</f>
        <v>2500</v>
      </c>
    </row>
    <row r="22" spans="1:7" s="8" customFormat="1" ht="25.5" customHeight="1">
      <c r="A22" s="1"/>
      <c r="B22" s="1"/>
      <c r="C22" s="1"/>
      <c r="D22" s="1"/>
      <c r="E22" s="1" t="s">
        <v>145</v>
      </c>
      <c r="F22" s="1"/>
      <c r="G22" s="3"/>
    </row>
    <row r="23" spans="1:7" s="8" customFormat="1" ht="11.25">
      <c r="A23" s="1"/>
      <c r="B23" s="1"/>
      <c r="C23" s="1"/>
      <c r="D23" s="1"/>
      <c r="E23" s="1"/>
      <c r="F23" s="1" t="s">
        <v>121</v>
      </c>
      <c r="G23" s="3">
        <v>131108.09</v>
      </c>
    </row>
    <row r="24" spans="1:7" ht="12.75">
      <c r="A24" s="1"/>
      <c r="B24" s="1"/>
      <c r="C24" s="1"/>
      <c r="D24" s="1"/>
      <c r="E24" s="1"/>
      <c r="F24" s="1" t="s">
        <v>132</v>
      </c>
      <c r="G24" s="3">
        <v>91863.93</v>
      </c>
    </row>
    <row r="25" spans="1:7" ht="13.5" thickBot="1">
      <c r="A25" s="1"/>
      <c r="B25" s="1"/>
      <c r="C25" s="1"/>
      <c r="D25" s="1"/>
      <c r="E25" s="1"/>
      <c r="F25" s="1" t="s">
        <v>133</v>
      </c>
      <c r="G25" s="5">
        <v>19636.7</v>
      </c>
    </row>
    <row r="26" spans="1:7" ht="12.75">
      <c r="A26" s="1"/>
      <c r="B26" s="1"/>
      <c r="C26" s="1"/>
      <c r="D26" s="1"/>
      <c r="E26" s="1" t="s">
        <v>146</v>
      </c>
      <c r="F26" s="1"/>
      <c r="G26" s="3">
        <f>ROUND(SUM(G22:G25),5)</f>
        <v>242608.72</v>
      </c>
    </row>
    <row r="27" spans="1:7" ht="25.5" customHeight="1">
      <c r="A27" s="1"/>
      <c r="B27" s="1"/>
      <c r="C27" s="1"/>
      <c r="D27" s="1"/>
      <c r="E27" s="1" t="s">
        <v>147</v>
      </c>
      <c r="F27" s="1"/>
      <c r="G27" s="3"/>
    </row>
    <row r="28" spans="1:7" ht="12.75">
      <c r="A28" s="1"/>
      <c r="B28" s="1"/>
      <c r="C28" s="1"/>
      <c r="D28" s="1"/>
      <c r="E28" s="1"/>
      <c r="F28" s="1" t="s">
        <v>148</v>
      </c>
      <c r="G28" s="3">
        <v>3589.2</v>
      </c>
    </row>
    <row r="29" spans="1:7" ht="12.75">
      <c r="A29" s="1"/>
      <c r="B29" s="1"/>
      <c r="C29" s="1"/>
      <c r="D29" s="1"/>
      <c r="E29" s="1"/>
      <c r="F29" s="1" t="s">
        <v>149</v>
      </c>
      <c r="G29" s="3">
        <v>6979.07</v>
      </c>
    </row>
    <row r="30" spans="1:7" ht="12.75">
      <c r="A30" s="1"/>
      <c r="B30" s="1"/>
      <c r="C30" s="1"/>
      <c r="D30" s="1"/>
      <c r="E30" s="1"/>
      <c r="F30" s="1" t="s">
        <v>150</v>
      </c>
      <c r="G30" s="3">
        <v>91921.49</v>
      </c>
    </row>
    <row r="31" spans="1:7" ht="12.75">
      <c r="A31" s="1"/>
      <c r="B31" s="1"/>
      <c r="C31" s="1"/>
      <c r="D31" s="1"/>
      <c r="E31" s="1"/>
      <c r="F31" s="1" t="s">
        <v>151</v>
      </c>
      <c r="G31" s="3">
        <v>92766.5</v>
      </c>
    </row>
    <row r="32" spans="1:7" ht="13.5" thickBot="1">
      <c r="A32" s="1"/>
      <c r="B32" s="1"/>
      <c r="C32" s="1"/>
      <c r="D32" s="1"/>
      <c r="E32" s="1"/>
      <c r="F32" s="1" t="s">
        <v>152</v>
      </c>
      <c r="G32" s="5">
        <v>41638.07</v>
      </c>
    </row>
    <row r="33" spans="1:7" ht="12.75">
      <c r="A33" s="1"/>
      <c r="B33" s="1"/>
      <c r="C33" s="1"/>
      <c r="D33" s="1"/>
      <c r="E33" s="1" t="s">
        <v>153</v>
      </c>
      <c r="F33" s="1"/>
      <c r="G33" s="3">
        <f>ROUND(SUM(G27:G32),5)</f>
        <v>236894.33</v>
      </c>
    </row>
    <row r="34" spans="1:7" s="8" customFormat="1" ht="25.5" customHeight="1">
      <c r="A34" s="1"/>
      <c r="B34" s="1"/>
      <c r="C34" s="1"/>
      <c r="D34" s="1"/>
      <c r="E34" s="1" t="s">
        <v>62</v>
      </c>
      <c r="F34" s="1"/>
      <c r="G34" s="3"/>
    </row>
    <row r="35" spans="1:7" ht="13.5" thickBot="1">
      <c r="A35" s="1"/>
      <c r="B35" s="1"/>
      <c r="C35" s="1"/>
      <c r="D35" s="1"/>
      <c r="E35" s="1"/>
      <c r="F35" s="1" t="s">
        <v>125</v>
      </c>
      <c r="G35" s="5">
        <v>812.3</v>
      </c>
    </row>
    <row r="36" spans="1:7" ht="12.75">
      <c r="A36" s="1"/>
      <c r="B36" s="1"/>
      <c r="C36" s="1"/>
      <c r="D36" s="1"/>
      <c r="E36" s="1" t="s">
        <v>63</v>
      </c>
      <c r="F36" s="1"/>
      <c r="G36" s="3">
        <f>ROUND(SUM(G34:G35),5)</f>
        <v>812.3</v>
      </c>
    </row>
    <row r="37" spans="1:7" s="8" customFormat="1" ht="25.5" customHeight="1">
      <c r="A37" s="1"/>
      <c r="B37" s="1"/>
      <c r="C37" s="1"/>
      <c r="D37" s="1"/>
      <c r="E37" s="1" t="s">
        <v>154</v>
      </c>
      <c r="F37" s="1"/>
      <c r="G37" s="3">
        <v>264771.41</v>
      </c>
    </row>
    <row r="38" spans="1:7" s="8" customFormat="1" ht="11.25">
      <c r="A38" s="1"/>
      <c r="B38" s="1"/>
      <c r="C38" s="1"/>
      <c r="D38" s="1"/>
      <c r="E38" s="1" t="s">
        <v>155</v>
      </c>
      <c r="F38" s="1"/>
      <c r="G38" s="3">
        <v>266287.9</v>
      </c>
    </row>
    <row r="39" spans="1:7" ht="12.75">
      <c r="A39" s="1"/>
      <c r="B39" s="1"/>
      <c r="C39" s="1"/>
      <c r="D39" s="1"/>
      <c r="E39" s="1" t="s">
        <v>156</v>
      </c>
      <c r="F39" s="1"/>
      <c r="G39" s="3"/>
    </row>
    <row r="40" spans="1:7" ht="12.75">
      <c r="A40" s="1"/>
      <c r="B40" s="1"/>
      <c r="C40" s="1"/>
      <c r="D40" s="1"/>
      <c r="E40" s="1"/>
      <c r="F40" s="1" t="s">
        <v>121</v>
      </c>
      <c r="G40" s="3">
        <v>297244.43</v>
      </c>
    </row>
    <row r="41" spans="1:7" s="8" customFormat="1" ht="11.25">
      <c r="A41" s="1"/>
      <c r="B41" s="1"/>
      <c r="C41" s="1"/>
      <c r="D41" s="1"/>
      <c r="E41" s="1"/>
      <c r="F41" s="1" t="s">
        <v>157</v>
      </c>
      <c r="G41" s="3">
        <v>30428.19</v>
      </c>
    </row>
    <row r="42" spans="1:7" s="8" customFormat="1" ht="11.25">
      <c r="A42" s="1"/>
      <c r="B42" s="1"/>
      <c r="C42" s="1"/>
      <c r="D42" s="1"/>
      <c r="E42" s="1"/>
      <c r="F42" s="1" t="s">
        <v>132</v>
      </c>
      <c r="G42" s="3">
        <v>193780.41</v>
      </c>
    </row>
    <row r="43" spans="1:7" s="8" customFormat="1" ht="11.25">
      <c r="A43" s="1"/>
      <c r="B43" s="1"/>
      <c r="C43" s="1"/>
      <c r="D43" s="1"/>
      <c r="E43" s="1"/>
      <c r="F43" s="1" t="s">
        <v>158</v>
      </c>
      <c r="G43" s="3">
        <v>21160.09</v>
      </c>
    </row>
    <row r="44" spans="1:7" s="8" customFormat="1" ht="11.25">
      <c r="A44" s="1"/>
      <c r="B44" s="1"/>
      <c r="C44" s="1"/>
      <c r="D44" s="1"/>
      <c r="E44" s="1"/>
      <c r="F44" s="1" t="s">
        <v>133</v>
      </c>
      <c r="G44" s="3">
        <v>52233.66</v>
      </c>
    </row>
    <row r="45" spans="1:7" s="8" customFormat="1" ht="11.25">
      <c r="A45" s="1"/>
      <c r="B45" s="1"/>
      <c r="C45" s="1"/>
      <c r="D45" s="1"/>
      <c r="E45" s="1"/>
      <c r="F45" s="1" t="s">
        <v>159</v>
      </c>
      <c r="G45" s="3">
        <v>6191.64</v>
      </c>
    </row>
    <row r="46" spans="1:7" s="8" customFormat="1" ht="12" thickBot="1">
      <c r="A46" s="1"/>
      <c r="B46" s="1"/>
      <c r="C46" s="1"/>
      <c r="D46" s="1"/>
      <c r="E46" s="1"/>
      <c r="F46" s="1" t="s">
        <v>93</v>
      </c>
      <c r="G46" s="5">
        <v>168249.24</v>
      </c>
    </row>
    <row r="47" spans="1:7" ht="12.75">
      <c r="A47" s="1"/>
      <c r="B47" s="1"/>
      <c r="C47" s="1"/>
      <c r="D47" s="1"/>
      <c r="E47" s="1" t="s">
        <v>160</v>
      </c>
      <c r="F47" s="1"/>
      <c r="G47" s="3">
        <f>ROUND(SUM(G39:G46),5)</f>
        <v>769287.66</v>
      </c>
    </row>
    <row r="48" spans="1:7" ht="25.5" customHeight="1">
      <c r="A48" s="1"/>
      <c r="B48" s="1"/>
      <c r="C48" s="1"/>
      <c r="D48" s="1"/>
      <c r="E48" s="1" t="s">
        <v>161</v>
      </c>
      <c r="F48" s="1"/>
      <c r="G48" s="3"/>
    </row>
    <row r="49" spans="1:7" ht="12.75">
      <c r="A49" s="1"/>
      <c r="B49" s="1"/>
      <c r="C49" s="1"/>
      <c r="D49" s="1"/>
      <c r="E49" s="1"/>
      <c r="F49" s="1" t="s">
        <v>121</v>
      </c>
      <c r="G49" s="3">
        <v>193593.48</v>
      </c>
    </row>
    <row r="50" spans="1:7" ht="12.75">
      <c r="A50" s="1"/>
      <c r="B50" s="1"/>
      <c r="C50" s="1"/>
      <c r="D50" s="1"/>
      <c r="E50" s="1"/>
      <c r="F50" s="1" t="s">
        <v>157</v>
      </c>
      <c r="G50" s="3">
        <v>31799.06</v>
      </c>
    </row>
    <row r="51" spans="1:7" s="8" customFormat="1" ht="11.25">
      <c r="A51" s="1"/>
      <c r="B51" s="1"/>
      <c r="C51" s="1"/>
      <c r="D51" s="1"/>
      <c r="E51" s="1"/>
      <c r="F51" s="1" t="s">
        <v>132</v>
      </c>
      <c r="G51" s="3">
        <v>125995.71</v>
      </c>
    </row>
    <row r="52" spans="1:7" ht="12.75">
      <c r="A52" s="1"/>
      <c r="B52" s="1"/>
      <c r="C52" s="1"/>
      <c r="D52" s="1"/>
      <c r="E52" s="1"/>
      <c r="F52" s="1" t="s">
        <v>158</v>
      </c>
      <c r="G52" s="3">
        <v>21788.85</v>
      </c>
    </row>
    <row r="53" spans="1:7" s="8" customFormat="1" ht="11.25">
      <c r="A53" s="1"/>
      <c r="B53" s="1"/>
      <c r="C53" s="1"/>
      <c r="D53" s="1"/>
      <c r="E53" s="1"/>
      <c r="F53" s="1" t="s">
        <v>133</v>
      </c>
      <c r="G53" s="3">
        <v>34386.22</v>
      </c>
    </row>
    <row r="54" spans="1:7" ht="12.75">
      <c r="A54" s="1"/>
      <c r="B54" s="1"/>
      <c r="C54" s="1"/>
      <c r="D54" s="1"/>
      <c r="E54" s="1"/>
      <c r="F54" s="1" t="s">
        <v>159</v>
      </c>
      <c r="G54" s="3">
        <v>6242.97</v>
      </c>
    </row>
    <row r="55" spans="1:7" ht="13.5" thickBot="1">
      <c r="A55" s="1"/>
      <c r="B55" s="1"/>
      <c r="C55" s="1"/>
      <c r="D55" s="1"/>
      <c r="E55" s="1"/>
      <c r="F55" s="1" t="s">
        <v>93</v>
      </c>
      <c r="G55" s="5">
        <v>49256.98</v>
      </c>
    </row>
    <row r="56" spans="1:7" s="8" customFormat="1" ht="11.25">
      <c r="A56" s="1"/>
      <c r="B56" s="1"/>
      <c r="C56" s="1"/>
      <c r="D56" s="1"/>
      <c r="E56" s="1" t="s">
        <v>162</v>
      </c>
      <c r="F56" s="1"/>
      <c r="G56" s="3">
        <f>ROUND(SUM(G48:G55),5)</f>
        <v>463063.27</v>
      </c>
    </row>
    <row r="57" spans="1:7" s="8" customFormat="1" ht="25.5" customHeight="1">
      <c r="A57" s="1"/>
      <c r="B57" s="1"/>
      <c r="C57" s="1"/>
      <c r="D57" s="1"/>
      <c r="E57" s="1" t="s">
        <v>163</v>
      </c>
      <c r="F57" s="1"/>
      <c r="G57" s="3"/>
    </row>
    <row r="58" spans="1:7" s="8" customFormat="1" ht="11.25">
      <c r="A58" s="1"/>
      <c r="B58" s="1"/>
      <c r="C58" s="1"/>
      <c r="D58" s="1"/>
      <c r="E58" s="1"/>
      <c r="F58" s="1" t="s">
        <v>121</v>
      </c>
      <c r="G58" s="3">
        <v>271942.37</v>
      </c>
    </row>
    <row r="59" spans="1:7" s="8" customFormat="1" ht="11.25">
      <c r="A59" s="1"/>
      <c r="B59" s="1"/>
      <c r="C59" s="1"/>
      <c r="D59" s="1"/>
      <c r="E59" s="1"/>
      <c r="F59" s="1" t="s">
        <v>132</v>
      </c>
      <c r="G59" s="3">
        <v>146010.85</v>
      </c>
    </row>
    <row r="60" spans="1:7" s="8" customFormat="1" ht="11.25">
      <c r="A60" s="1"/>
      <c r="B60" s="1"/>
      <c r="C60" s="1"/>
      <c r="D60" s="1"/>
      <c r="E60" s="1"/>
      <c r="F60" s="1" t="s">
        <v>133</v>
      </c>
      <c r="G60" s="3">
        <v>47995.53</v>
      </c>
    </row>
    <row r="61" spans="1:7" s="8" customFormat="1" ht="12" thickBot="1">
      <c r="A61" s="1"/>
      <c r="B61" s="1"/>
      <c r="C61" s="1"/>
      <c r="D61" s="1"/>
      <c r="E61" s="1"/>
      <c r="F61" s="1" t="s">
        <v>93</v>
      </c>
      <c r="G61" s="5">
        <v>47657.89</v>
      </c>
    </row>
    <row r="62" spans="1:7" s="8" customFormat="1" ht="11.25">
      <c r="A62" s="1"/>
      <c r="B62" s="1"/>
      <c r="C62" s="1"/>
      <c r="D62" s="1"/>
      <c r="E62" s="1" t="s">
        <v>164</v>
      </c>
      <c r="F62" s="1"/>
      <c r="G62" s="3">
        <f>ROUND(SUM(G57:G61),5)</f>
        <v>513606.64</v>
      </c>
    </row>
    <row r="63" spans="1:7" s="8" customFormat="1" ht="25.5" customHeight="1">
      <c r="A63" s="1"/>
      <c r="B63" s="1"/>
      <c r="C63" s="1"/>
      <c r="D63" s="1"/>
      <c r="E63" s="1" t="s">
        <v>165</v>
      </c>
      <c r="F63" s="1"/>
      <c r="G63" s="3"/>
    </row>
    <row r="64" spans="1:7" s="8" customFormat="1" ht="11.25">
      <c r="A64" s="1"/>
      <c r="B64" s="1"/>
      <c r="C64" s="1"/>
      <c r="D64" s="1"/>
      <c r="E64" s="1"/>
      <c r="F64" s="1" t="s">
        <v>121</v>
      </c>
      <c r="G64" s="3">
        <v>177255.21</v>
      </c>
    </row>
    <row r="65" spans="1:7" ht="12.75">
      <c r="A65" s="1"/>
      <c r="B65" s="1"/>
      <c r="C65" s="1"/>
      <c r="D65" s="1"/>
      <c r="E65" s="1"/>
      <c r="F65" s="1" t="s">
        <v>132</v>
      </c>
      <c r="G65" s="3">
        <v>119839.23</v>
      </c>
    </row>
    <row r="66" spans="1:7" s="8" customFormat="1" ht="11.25">
      <c r="A66" s="1"/>
      <c r="B66" s="1"/>
      <c r="C66" s="1"/>
      <c r="D66" s="1"/>
      <c r="E66" s="1"/>
      <c r="F66" s="1" t="s">
        <v>133</v>
      </c>
      <c r="G66" s="3">
        <v>28940.54</v>
      </c>
    </row>
    <row r="67" spans="1:7" ht="13.5" thickBot="1">
      <c r="A67" s="1"/>
      <c r="B67" s="1"/>
      <c r="C67" s="1"/>
      <c r="D67" s="1"/>
      <c r="E67" s="1"/>
      <c r="F67" s="1" t="s">
        <v>93</v>
      </c>
      <c r="G67" s="5">
        <v>31771.93</v>
      </c>
    </row>
    <row r="68" spans="1:7" s="8" customFormat="1" ht="12" thickBot="1">
      <c r="A68" s="1"/>
      <c r="B68" s="1"/>
      <c r="C68" s="1"/>
      <c r="D68" s="1"/>
      <c r="E68" s="1" t="s">
        <v>166</v>
      </c>
      <c r="F68" s="1"/>
      <c r="G68" s="6">
        <f>ROUND(SUM(G63:G67),5)</f>
        <v>357806.91</v>
      </c>
    </row>
    <row r="69" spans="1:7" s="8" customFormat="1" ht="25.5" customHeight="1" thickBot="1">
      <c r="A69" s="1"/>
      <c r="B69" s="1"/>
      <c r="C69" s="1"/>
      <c r="D69" s="1" t="s">
        <v>64</v>
      </c>
      <c r="E69" s="1"/>
      <c r="F69" s="1"/>
      <c r="G69" s="6">
        <f>ROUND(G16+G21+G26+G33+SUM(G36:G38)+G47+G56+G62+G68,5)</f>
        <v>3117639.14</v>
      </c>
    </row>
    <row r="70" spans="1:7" s="8" customFormat="1" ht="25.5" customHeight="1" thickBot="1">
      <c r="A70" s="1"/>
      <c r="B70" s="1"/>
      <c r="C70" s="1" t="s">
        <v>65</v>
      </c>
      <c r="D70" s="1"/>
      <c r="E70" s="1"/>
      <c r="F70" s="1"/>
      <c r="G70" s="6">
        <f>ROUND(G15+G69,5)</f>
        <v>3117639.14</v>
      </c>
    </row>
    <row r="71" spans="1:7" ht="25.5" customHeight="1" thickBot="1">
      <c r="A71" s="1"/>
      <c r="B71" s="1" t="s">
        <v>66</v>
      </c>
      <c r="C71" s="1"/>
      <c r="D71" s="1"/>
      <c r="E71" s="1"/>
      <c r="F71" s="1"/>
      <c r="G71" s="6">
        <f>ROUND(G14+G70,5)</f>
        <v>3117639.14</v>
      </c>
    </row>
    <row r="72" spans="1:7" s="8" customFormat="1" ht="25.5" customHeight="1" thickBot="1">
      <c r="A72" s="1" t="s">
        <v>67</v>
      </c>
      <c r="B72" s="1"/>
      <c r="C72" s="1"/>
      <c r="D72" s="1"/>
      <c r="E72" s="1"/>
      <c r="F72" s="1"/>
      <c r="G72" s="7">
        <f>ROUND(G13+G71,5)</f>
        <v>3117639.14</v>
      </c>
    </row>
    <row r="73" spans="1:7" s="8" customFormat="1" ht="13.5" thickTop="1">
      <c r="A73" s="13"/>
      <c r="B73" s="13"/>
      <c r="C73" s="13"/>
      <c r="D73" s="13"/>
      <c r="E73" s="13"/>
      <c r="F73" s="13"/>
      <c r="G73" s="14"/>
    </row>
    <row r="74" spans="1:7" s="8" customFormat="1" ht="12.75">
      <c r="A74" s="13"/>
      <c r="B74" s="13"/>
      <c r="C74" s="13"/>
      <c r="D74" s="13"/>
      <c r="E74" s="13"/>
      <c r="F74" s="13"/>
      <c r="G74" s="14"/>
    </row>
    <row r="75" spans="1:7" s="8" customFormat="1" ht="12.75">
      <c r="A75" s="13"/>
      <c r="B75" s="13"/>
      <c r="C75" s="13"/>
      <c r="D75" s="13"/>
      <c r="E75" s="13"/>
      <c r="F75" s="13"/>
      <c r="G75" s="14"/>
    </row>
    <row r="79" spans="1:7" s="8" customFormat="1" ht="12.75">
      <c r="A79" s="13"/>
      <c r="B79" s="13"/>
      <c r="C79" s="13"/>
      <c r="D79" s="13"/>
      <c r="E79" s="13"/>
      <c r="F79" s="13"/>
      <c r="G79" s="14"/>
    </row>
    <row r="80" spans="1:7" s="8" customFormat="1" ht="12.75">
      <c r="A80" s="13"/>
      <c r="B80" s="13"/>
      <c r="C80" s="13"/>
      <c r="D80" s="13"/>
      <c r="E80" s="13"/>
      <c r="F80" s="13"/>
      <c r="G80" s="14"/>
    </row>
    <row r="81" spans="1:7" s="8" customFormat="1" ht="12.75">
      <c r="A81" s="13"/>
      <c r="B81" s="13"/>
      <c r="C81" s="13"/>
      <c r="D81" s="13"/>
      <c r="E81" s="13"/>
      <c r="F81" s="13"/>
      <c r="G81" s="14"/>
    </row>
    <row r="82" spans="1:7" s="8" customFormat="1" ht="12.75">
      <c r="A82" s="13"/>
      <c r="B82" s="13"/>
      <c r="C82" s="13"/>
      <c r="D82" s="13"/>
      <c r="E82" s="13"/>
      <c r="F82" s="13"/>
      <c r="G82" s="14"/>
    </row>
    <row r="85" spans="1:7" s="8" customFormat="1" ht="12.75">
      <c r="A85" s="13"/>
      <c r="B85" s="13"/>
      <c r="C85" s="13"/>
      <c r="D85" s="13"/>
      <c r="E85" s="13"/>
      <c r="F85" s="13"/>
      <c r="G85" s="14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Header>&amp;C&amp;"Arial,Bold"&amp;12 West Piedmont Workforce Investment Board
&amp;14 Balance Sheet
&amp;10 As of August 31, 2013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"/>
  <dimension ref="A1:T29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3" customWidth="1"/>
    <col min="7" max="7" width="36.00390625" style="13" customWidth="1"/>
    <col min="8" max="8" width="7.57421875" style="14" bestFit="1" customWidth="1"/>
    <col min="9" max="9" width="2.28125" style="14" customWidth="1"/>
    <col min="10" max="10" width="8.421875" style="14" bestFit="1" customWidth="1"/>
    <col min="11" max="11" width="2.28125" style="14" customWidth="1"/>
    <col min="12" max="12" width="10.281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00390625" style="14" bestFit="1" customWidth="1"/>
    <col min="17" max="17" width="2.28125" style="14" customWidth="1"/>
    <col min="18" max="18" width="10.28125" style="14" bestFit="1" customWidth="1"/>
    <col min="19" max="19" width="2.28125" style="14" customWidth="1"/>
    <col min="20" max="20" width="12.421875" style="14" bestFit="1" customWidth="1"/>
  </cols>
  <sheetData>
    <row r="1" spans="1:20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2" customFormat="1" ht="14.25" thickBot="1" thickTop="1">
      <c r="A2" s="9"/>
      <c r="B2" s="9"/>
      <c r="C2" s="9"/>
      <c r="D2" s="9"/>
      <c r="E2" s="9"/>
      <c r="F2" s="9"/>
      <c r="G2" s="9"/>
      <c r="H2" s="10" t="s">
        <v>235</v>
      </c>
      <c r="I2" s="11"/>
      <c r="J2" s="10" t="s">
        <v>0</v>
      </c>
      <c r="K2" s="11"/>
      <c r="L2" s="10" t="s">
        <v>30</v>
      </c>
      <c r="M2" s="11"/>
      <c r="N2" s="10" t="s">
        <v>237</v>
      </c>
      <c r="O2" s="11"/>
      <c r="P2" s="10" t="s">
        <v>1</v>
      </c>
      <c r="Q2" s="11"/>
      <c r="R2" s="10" t="s">
        <v>30</v>
      </c>
      <c r="S2" s="11"/>
      <c r="T2" s="10" t="s">
        <v>2</v>
      </c>
    </row>
    <row r="3" spans="1:20" ht="13.5" thickTop="1">
      <c r="A3" s="1"/>
      <c r="B3" s="1" t="s">
        <v>3</v>
      </c>
      <c r="C3" s="1"/>
      <c r="D3" s="1"/>
      <c r="E3" s="1"/>
      <c r="F3" s="1"/>
      <c r="G3" s="1"/>
      <c r="H3" s="3"/>
      <c r="I3" s="4"/>
      <c r="J3" s="3"/>
      <c r="K3" s="4"/>
      <c r="L3" s="15"/>
      <c r="M3" s="4"/>
      <c r="N3" s="3"/>
      <c r="O3" s="4"/>
      <c r="P3" s="3"/>
      <c r="Q3" s="4"/>
      <c r="R3" s="15"/>
      <c r="S3" s="4"/>
      <c r="T3" s="3"/>
    </row>
    <row r="4" spans="1:20" ht="12.75">
      <c r="A4" s="1"/>
      <c r="B4" s="1"/>
      <c r="C4" s="1"/>
      <c r="D4" s="1" t="s">
        <v>8</v>
      </c>
      <c r="E4" s="1"/>
      <c r="F4" s="1"/>
      <c r="G4" s="1"/>
      <c r="H4" s="3"/>
      <c r="I4" s="4"/>
      <c r="J4" s="3"/>
      <c r="K4" s="4"/>
      <c r="L4" s="15"/>
      <c r="M4" s="4"/>
      <c r="N4" s="3"/>
      <c r="O4" s="4"/>
      <c r="P4" s="3"/>
      <c r="Q4" s="4"/>
      <c r="R4" s="15"/>
      <c r="S4" s="4"/>
      <c r="T4" s="3"/>
    </row>
    <row r="5" spans="1:20" ht="12.75">
      <c r="A5" s="1"/>
      <c r="B5" s="1"/>
      <c r="C5" s="1"/>
      <c r="D5" s="1"/>
      <c r="E5" s="1" t="s">
        <v>9</v>
      </c>
      <c r="F5" s="1"/>
      <c r="G5" s="1"/>
      <c r="H5" s="3"/>
      <c r="I5" s="4"/>
      <c r="J5" s="3"/>
      <c r="K5" s="4"/>
      <c r="L5" s="15"/>
      <c r="M5" s="4"/>
      <c r="N5" s="3"/>
      <c r="O5" s="4"/>
      <c r="P5" s="3"/>
      <c r="Q5" s="4"/>
      <c r="R5" s="15"/>
      <c r="S5" s="4"/>
      <c r="T5" s="3"/>
    </row>
    <row r="6" spans="1:20" ht="12.75">
      <c r="A6" s="1"/>
      <c r="B6" s="1"/>
      <c r="C6" s="1"/>
      <c r="D6" s="1"/>
      <c r="E6" s="1"/>
      <c r="F6" s="1" t="s">
        <v>72</v>
      </c>
      <c r="G6" s="1"/>
      <c r="H6" s="3"/>
      <c r="I6" s="4"/>
      <c r="J6" s="3"/>
      <c r="K6" s="4"/>
      <c r="L6" s="15"/>
      <c r="M6" s="4"/>
      <c r="N6" s="3"/>
      <c r="O6" s="4"/>
      <c r="P6" s="3"/>
      <c r="Q6" s="4"/>
      <c r="R6" s="15"/>
      <c r="S6" s="4"/>
      <c r="T6" s="3"/>
    </row>
    <row r="7" spans="1:20" ht="13.5" thickBot="1">
      <c r="A7" s="1"/>
      <c r="B7" s="1"/>
      <c r="C7" s="1"/>
      <c r="D7" s="1"/>
      <c r="E7" s="1"/>
      <c r="F7" s="1"/>
      <c r="G7" s="1" t="s">
        <v>73</v>
      </c>
      <c r="H7" s="5">
        <v>3080.51</v>
      </c>
      <c r="I7" s="4"/>
      <c r="J7" s="3"/>
      <c r="K7" s="4"/>
      <c r="L7" s="15"/>
      <c r="M7" s="4"/>
      <c r="N7" s="5">
        <v>6533.63</v>
      </c>
      <c r="O7" s="4"/>
      <c r="P7" s="3"/>
      <c r="Q7" s="4"/>
      <c r="R7" s="15"/>
      <c r="S7" s="4"/>
      <c r="T7" s="3"/>
    </row>
    <row r="8" spans="1:20" ht="13.5" thickBot="1">
      <c r="A8" s="1"/>
      <c r="B8" s="1"/>
      <c r="C8" s="1"/>
      <c r="D8" s="1"/>
      <c r="E8" s="1"/>
      <c r="F8" s="1" t="s">
        <v>74</v>
      </c>
      <c r="G8" s="1"/>
      <c r="H8" s="6">
        <f>ROUND(SUM(H6:H7),5)</f>
        <v>3080.51</v>
      </c>
      <c r="I8" s="4"/>
      <c r="J8" s="3"/>
      <c r="K8" s="4"/>
      <c r="L8" s="15"/>
      <c r="M8" s="4"/>
      <c r="N8" s="6">
        <f>ROUND(SUM(N6:N7),5)</f>
        <v>6533.63</v>
      </c>
      <c r="O8" s="4"/>
      <c r="P8" s="3"/>
      <c r="Q8" s="4"/>
      <c r="R8" s="15"/>
      <c r="S8" s="4"/>
      <c r="T8" s="3"/>
    </row>
    <row r="9" spans="1:20" ht="25.5" customHeight="1">
      <c r="A9" s="1"/>
      <c r="B9" s="1"/>
      <c r="C9" s="1"/>
      <c r="D9" s="1"/>
      <c r="E9" s="1" t="s">
        <v>75</v>
      </c>
      <c r="F9" s="1"/>
      <c r="G9" s="1"/>
      <c r="H9" s="3">
        <f>ROUND(H5+H8,5)</f>
        <v>3080.51</v>
      </c>
      <c r="I9" s="4"/>
      <c r="J9" s="3"/>
      <c r="K9" s="4"/>
      <c r="L9" s="15"/>
      <c r="M9" s="4"/>
      <c r="N9" s="3">
        <f>ROUND(N5+N8,5)</f>
        <v>6533.63</v>
      </c>
      <c r="O9" s="4"/>
      <c r="P9" s="3"/>
      <c r="Q9" s="4"/>
      <c r="R9" s="15"/>
      <c r="S9" s="4"/>
      <c r="T9" s="3"/>
    </row>
    <row r="10" spans="1:20" s="8" customFormat="1" ht="25.5" customHeight="1">
      <c r="A10" s="1"/>
      <c r="B10" s="1"/>
      <c r="C10" s="1"/>
      <c r="D10" s="1"/>
      <c r="E10" s="1" t="s">
        <v>102</v>
      </c>
      <c r="F10" s="1"/>
      <c r="G10" s="1"/>
      <c r="H10" s="3"/>
      <c r="I10" s="4"/>
      <c r="J10" s="3"/>
      <c r="K10" s="4"/>
      <c r="L10" s="15"/>
      <c r="M10" s="4"/>
      <c r="N10" s="3"/>
      <c r="O10" s="4"/>
      <c r="P10" s="3"/>
      <c r="Q10" s="4"/>
      <c r="R10" s="15"/>
      <c r="S10" s="4"/>
      <c r="T10" s="3"/>
    </row>
    <row r="11" spans="1:20" ht="12.75">
      <c r="A11" s="1"/>
      <c r="B11" s="1"/>
      <c r="C11" s="1"/>
      <c r="D11" s="1"/>
      <c r="E11" s="1"/>
      <c r="F11" s="1" t="s">
        <v>106</v>
      </c>
      <c r="G11" s="1"/>
      <c r="H11" s="3"/>
      <c r="I11" s="4"/>
      <c r="J11" s="3"/>
      <c r="K11" s="4"/>
      <c r="L11" s="15"/>
      <c r="M11" s="4"/>
      <c r="N11" s="3"/>
      <c r="O11" s="4"/>
      <c r="P11" s="3"/>
      <c r="Q11" s="4"/>
      <c r="R11" s="15"/>
      <c r="S11" s="4"/>
      <c r="T11" s="3"/>
    </row>
    <row r="12" spans="1:20" ht="13.5" thickBot="1">
      <c r="A12" s="1"/>
      <c r="B12" s="1"/>
      <c r="C12" s="1"/>
      <c r="D12" s="1"/>
      <c r="E12" s="1"/>
      <c r="F12" s="1"/>
      <c r="G12" s="1" t="s">
        <v>76</v>
      </c>
      <c r="H12" s="5">
        <v>910.88</v>
      </c>
      <c r="I12" s="4"/>
      <c r="J12" s="3"/>
      <c r="K12" s="4"/>
      <c r="L12" s="15"/>
      <c r="M12" s="4"/>
      <c r="N12" s="5">
        <v>1770.64</v>
      </c>
      <c r="O12" s="4"/>
      <c r="P12" s="3"/>
      <c r="Q12" s="4"/>
      <c r="R12" s="15"/>
      <c r="S12" s="4"/>
      <c r="T12" s="3"/>
    </row>
    <row r="13" spans="1:20" ht="13.5" thickBot="1">
      <c r="A13" s="1"/>
      <c r="B13" s="1"/>
      <c r="C13" s="1"/>
      <c r="D13" s="1"/>
      <c r="E13" s="1"/>
      <c r="F13" s="1" t="s">
        <v>107</v>
      </c>
      <c r="G13" s="1"/>
      <c r="H13" s="6">
        <f>ROUND(SUM(H11:H12),5)</f>
        <v>910.88</v>
      </c>
      <c r="I13" s="4"/>
      <c r="J13" s="3"/>
      <c r="K13" s="4"/>
      <c r="L13" s="15"/>
      <c r="M13" s="4"/>
      <c r="N13" s="6">
        <f>ROUND(SUM(N11:N12),5)</f>
        <v>1770.64</v>
      </c>
      <c r="O13" s="4"/>
      <c r="P13" s="3"/>
      <c r="Q13" s="4"/>
      <c r="R13" s="15"/>
      <c r="S13" s="4"/>
      <c r="T13" s="3"/>
    </row>
    <row r="14" spans="1:20" ht="25.5" customHeight="1">
      <c r="A14" s="1"/>
      <c r="B14" s="1"/>
      <c r="C14" s="1"/>
      <c r="D14" s="1"/>
      <c r="E14" s="1" t="s">
        <v>105</v>
      </c>
      <c r="F14" s="1"/>
      <c r="G14" s="1"/>
      <c r="H14" s="3">
        <f>ROUND(H10+H13,5)</f>
        <v>910.88</v>
      </c>
      <c r="I14" s="4"/>
      <c r="J14" s="3"/>
      <c r="K14" s="4"/>
      <c r="L14" s="15"/>
      <c r="M14" s="4"/>
      <c r="N14" s="3">
        <f>ROUND(N10+N13,5)</f>
        <v>1770.64</v>
      </c>
      <c r="O14" s="4"/>
      <c r="P14" s="3"/>
      <c r="Q14" s="4"/>
      <c r="R14" s="15"/>
      <c r="S14" s="4"/>
      <c r="T14" s="3"/>
    </row>
    <row r="15" spans="1:20" ht="25.5" customHeight="1">
      <c r="A15" s="1"/>
      <c r="B15" s="1"/>
      <c r="C15" s="1"/>
      <c r="D15" s="1"/>
      <c r="E15" s="1" t="s">
        <v>26</v>
      </c>
      <c r="F15" s="1"/>
      <c r="G15" s="1"/>
      <c r="H15" s="3"/>
      <c r="I15" s="4"/>
      <c r="J15" s="3"/>
      <c r="K15" s="4"/>
      <c r="L15" s="15"/>
      <c r="M15" s="4"/>
      <c r="N15" s="3"/>
      <c r="O15" s="4"/>
      <c r="P15" s="3"/>
      <c r="Q15" s="4"/>
      <c r="R15" s="15"/>
      <c r="S15" s="4"/>
      <c r="T15" s="3"/>
    </row>
    <row r="16" spans="1:20" ht="13.5" thickBot="1">
      <c r="A16" s="1"/>
      <c r="B16" s="1"/>
      <c r="C16" s="1"/>
      <c r="D16" s="1"/>
      <c r="E16" s="1"/>
      <c r="F16" s="1" t="s">
        <v>141</v>
      </c>
      <c r="G16" s="1"/>
      <c r="H16" s="5">
        <v>0</v>
      </c>
      <c r="I16" s="4"/>
      <c r="J16" s="5">
        <v>14020.77</v>
      </c>
      <c r="K16" s="4"/>
      <c r="L16" s="16">
        <f>ROUND(IF(J16=0,IF(H16=0,0,1),H16/J16),5)</f>
        <v>0</v>
      </c>
      <c r="M16" s="4"/>
      <c r="N16" s="5">
        <v>9926.2</v>
      </c>
      <c r="O16" s="4"/>
      <c r="P16" s="5">
        <v>28041.54</v>
      </c>
      <c r="Q16" s="4"/>
      <c r="R16" s="16">
        <f>ROUND(IF(P16=0,IF(N16=0,0,1),N16/P16),5)</f>
        <v>0.35398</v>
      </c>
      <c r="S16" s="4"/>
      <c r="T16" s="5">
        <v>168249.24</v>
      </c>
    </row>
    <row r="17" spans="1:20" ht="13.5" thickBot="1">
      <c r="A17" s="1"/>
      <c r="B17" s="1"/>
      <c r="C17" s="1"/>
      <c r="D17" s="1"/>
      <c r="E17" s="1" t="s">
        <v>69</v>
      </c>
      <c r="F17" s="1"/>
      <c r="G17" s="1"/>
      <c r="H17" s="6">
        <f>ROUND(SUM(H15:H16),5)</f>
        <v>0</v>
      </c>
      <c r="I17" s="4"/>
      <c r="J17" s="6">
        <f>ROUND(SUM(J15:J16),5)</f>
        <v>14020.77</v>
      </c>
      <c r="K17" s="4"/>
      <c r="L17" s="17">
        <f>ROUND(IF(J17=0,IF(H17=0,0,1),H17/J17),5)</f>
        <v>0</v>
      </c>
      <c r="M17" s="4"/>
      <c r="N17" s="6">
        <f>ROUND(SUM(N15:N16),5)</f>
        <v>9926.2</v>
      </c>
      <c r="O17" s="4"/>
      <c r="P17" s="6">
        <f>ROUND(SUM(P15:P16),5)</f>
        <v>28041.54</v>
      </c>
      <c r="Q17" s="4"/>
      <c r="R17" s="17">
        <f>ROUND(IF(P17=0,IF(N17=0,0,1),N17/P17),5)</f>
        <v>0.35398</v>
      </c>
      <c r="S17" s="4"/>
      <c r="T17" s="6">
        <f>ROUND(SUM(T15:T16),5)</f>
        <v>168249.24</v>
      </c>
    </row>
    <row r="18" spans="1:20" s="8" customFormat="1" ht="25.5" customHeight="1" thickBot="1">
      <c r="A18" s="1"/>
      <c r="B18" s="1"/>
      <c r="C18" s="1"/>
      <c r="D18" s="1" t="s">
        <v>27</v>
      </c>
      <c r="E18" s="1"/>
      <c r="F18" s="1"/>
      <c r="G18" s="1"/>
      <c r="H18" s="6">
        <f>ROUND(H4+H9+H14+H17,5)</f>
        <v>3991.39</v>
      </c>
      <c r="I18" s="4"/>
      <c r="J18" s="6">
        <f>ROUND(J4+J9+J14+J17,5)</f>
        <v>14020.77</v>
      </c>
      <c r="K18" s="4"/>
      <c r="L18" s="17">
        <f>ROUND(IF(J18=0,IF(H18=0,0,1),H18/J18),5)</f>
        <v>0.28468</v>
      </c>
      <c r="M18" s="4"/>
      <c r="N18" s="6">
        <f>ROUND(N4+N9+N14+N17,5)</f>
        <v>18230.47</v>
      </c>
      <c r="O18" s="4"/>
      <c r="P18" s="6">
        <f>ROUND(P4+P9+P14+P17,5)</f>
        <v>28041.54</v>
      </c>
      <c r="Q18" s="4"/>
      <c r="R18" s="17">
        <f>ROUND(IF(P18=0,IF(N18=0,0,1),N18/P18),5)</f>
        <v>0.65012</v>
      </c>
      <c r="S18" s="4"/>
      <c r="T18" s="6">
        <f>ROUND(T4+T9+T14+T17,5)</f>
        <v>168249.24</v>
      </c>
    </row>
    <row r="19" spans="1:20" ht="25.5" customHeight="1" thickBot="1">
      <c r="A19" s="1"/>
      <c r="B19" s="1" t="s">
        <v>28</v>
      </c>
      <c r="C19" s="1"/>
      <c r="D19" s="1"/>
      <c r="E19" s="1"/>
      <c r="F19" s="1"/>
      <c r="G19" s="1"/>
      <c r="H19" s="6">
        <f>ROUND(H3-H18,5)</f>
        <v>-3991.39</v>
      </c>
      <c r="I19" s="4"/>
      <c r="J19" s="6">
        <f>ROUND(J3-J18,5)</f>
        <v>-14020.77</v>
      </c>
      <c r="K19" s="4"/>
      <c r="L19" s="17">
        <f>ROUND(IF(J19=0,IF(H19=0,0,1),H19/J19),5)</f>
        <v>0.28468</v>
      </c>
      <c r="M19" s="4"/>
      <c r="N19" s="6">
        <f>ROUND(N3-N18,5)</f>
        <v>-18230.47</v>
      </c>
      <c r="O19" s="4"/>
      <c r="P19" s="6">
        <f>ROUND(P3-P18,5)</f>
        <v>-28041.54</v>
      </c>
      <c r="Q19" s="4"/>
      <c r="R19" s="17">
        <f>ROUND(IF(P19=0,IF(N19=0,0,1),N19/P19),5)</f>
        <v>0.65012</v>
      </c>
      <c r="S19" s="4"/>
      <c r="T19" s="6">
        <f>ROUND(T3-T18,5)</f>
        <v>-168249.24</v>
      </c>
    </row>
    <row r="20" spans="1:20" s="8" customFormat="1" ht="25.5" customHeight="1" thickBot="1">
      <c r="A20" s="1" t="s">
        <v>29</v>
      </c>
      <c r="B20" s="1"/>
      <c r="C20" s="1"/>
      <c r="D20" s="1"/>
      <c r="E20" s="1"/>
      <c r="F20" s="1"/>
      <c r="G20" s="1"/>
      <c r="H20" s="7">
        <f>H19</f>
        <v>-3991.39</v>
      </c>
      <c r="I20" s="1"/>
      <c r="J20" s="7">
        <f>J19</f>
        <v>-14020.77</v>
      </c>
      <c r="K20" s="1"/>
      <c r="L20" s="18">
        <f>ROUND(IF(J20=0,IF(H20=0,0,1),H20/J20),5)</f>
        <v>0.28468</v>
      </c>
      <c r="M20" s="1"/>
      <c r="N20" s="7">
        <f>N19</f>
        <v>-18230.47</v>
      </c>
      <c r="O20" s="1"/>
      <c r="P20" s="7">
        <f>P19</f>
        <v>-28041.54</v>
      </c>
      <c r="Q20" s="1"/>
      <c r="R20" s="18">
        <f>ROUND(IF(P20=0,IF(N20=0,0,1),N20/P20),5)</f>
        <v>0.65012</v>
      </c>
      <c r="S20" s="1"/>
      <c r="T20" s="7">
        <f>T19</f>
        <v>-168249.24</v>
      </c>
    </row>
    <row r="21" ht="13.5" thickTop="1"/>
    <row r="29" spans="1:20" s="8" customFormat="1" ht="12.75">
      <c r="A29" s="13"/>
      <c r="B29" s="13"/>
      <c r="C29" s="13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</sheetData>
  <sheetProtection/>
  <printOptions/>
  <pageMargins left="0.75" right="0.75" top="1" bottom="1" header="0.1" footer="0.5"/>
  <pageSetup horizontalDpi="600" verticalDpi="600" orientation="landscape" scale="86" r:id="rId2"/>
  <headerFooter alignWithMargins="0">
    <oddHeader>&amp;C&amp;"Arial,Bold"&amp;12 West Piedmont Workforce Investment Board
&amp;14 Statement of Account-Unobligated Adult
&amp;10 August 2013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/>
  <dimension ref="A1:R31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3.8515625" style="13" customWidth="1"/>
    <col min="6" max="6" width="7.57421875" style="14" bestFit="1" customWidth="1"/>
    <col min="7" max="7" width="2.28125" style="14" customWidth="1"/>
    <col min="8" max="8" width="8.421875" style="14" bestFit="1" customWidth="1"/>
    <col min="9" max="9" width="2.28125" style="14" customWidth="1"/>
    <col min="10" max="10" width="10.281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28125" style="14" bestFit="1" customWidth="1"/>
    <col min="17" max="17" width="2.28125" style="14" customWidth="1"/>
    <col min="18" max="18" width="12.421875" style="14" bestFit="1" customWidth="1"/>
  </cols>
  <sheetData>
    <row r="1" spans="1:18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30</v>
      </c>
      <c r="K2" s="11"/>
      <c r="L2" s="10" t="s">
        <v>237</v>
      </c>
      <c r="M2" s="11"/>
      <c r="N2" s="10" t="s">
        <v>1</v>
      </c>
      <c r="O2" s="11"/>
      <c r="P2" s="10" t="s">
        <v>30</v>
      </c>
      <c r="Q2" s="11"/>
      <c r="R2" s="10" t="s">
        <v>2</v>
      </c>
    </row>
    <row r="3" spans="1:18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15"/>
      <c r="K3" s="4"/>
      <c r="L3" s="3"/>
      <c r="M3" s="4"/>
      <c r="N3" s="3"/>
      <c r="O3" s="4"/>
      <c r="P3" s="15"/>
      <c r="Q3" s="4"/>
      <c r="R3" s="3"/>
    </row>
    <row r="4" spans="1:18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15"/>
      <c r="K4" s="4"/>
      <c r="L4" s="3"/>
      <c r="M4" s="4"/>
      <c r="N4" s="3"/>
      <c r="O4" s="4"/>
      <c r="P4" s="15"/>
      <c r="Q4" s="4"/>
      <c r="R4" s="3"/>
    </row>
    <row r="5" spans="1:18" ht="12.75">
      <c r="A5" s="1"/>
      <c r="B5" s="1"/>
      <c r="C5" s="1"/>
      <c r="D5" s="1"/>
      <c r="E5" s="1" t="s">
        <v>9</v>
      </c>
      <c r="F5" s="3">
        <v>637.2</v>
      </c>
      <c r="G5" s="4"/>
      <c r="H5" s="3">
        <v>650</v>
      </c>
      <c r="I5" s="4"/>
      <c r="J5" s="15">
        <f aca="true" t="shared" si="0" ref="J5:J31">ROUND(IF(H5=0,IF(F5=0,0,1),F5/H5),5)</f>
        <v>0.98031</v>
      </c>
      <c r="K5" s="4"/>
      <c r="L5" s="3">
        <v>920.97</v>
      </c>
      <c r="M5" s="4"/>
      <c r="N5" s="3">
        <v>1300</v>
      </c>
      <c r="O5" s="4"/>
      <c r="P5" s="15">
        <f aca="true" t="shared" si="1" ref="P5:P31">ROUND(IF(N5=0,IF(L5=0,0,1),L5/N5),5)</f>
        <v>0.70844</v>
      </c>
      <c r="Q5" s="4"/>
      <c r="R5" s="3">
        <v>7800</v>
      </c>
    </row>
    <row r="6" spans="1:18" ht="12.75">
      <c r="A6" s="1"/>
      <c r="B6" s="1"/>
      <c r="C6" s="1"/>
      <c r="D6" s="1"/>
      <c r="E6" s="1" t="s">
        <v>32</v>
      </c>
      <c r="F6" s="3">
        <v>3900.8</v>
      </c>
      <c r="G6" s="4"/>
      <c r="H6" s="3">
        <v>3964.42</v>
      </c>
      <c r="I6" s="4"/>
      <c r="J6" s="15">
        <f t="shared" si="0"/>
        <v>0.98395</v>
      </c>
      <c r="K6" s="4"/>
      <c r="L6" s="3">
        <v>6826.4</v>
      </c>
      <c r="M6" s="4"/>
      <c r="N6" s="3">
        <v>7928.84</v>
      </c>
      <c r="O6" s="4"/>
      <c r="P6" s="15">
        <f t="shared" si="1"/>
        <v>0.86096</v>
      </c>
      <c r="Q6" s="4"/>
      <c r="R6" s="3">
        <v>47573</v>
      </c>
    </row>
    <row r="7" spans="1:18" ht="12.75">
      <c r="A7" s="1"/>
      <c r="B7" s="1"/>
      <c r="C7" s="1"/>
      <c r="D7" s="1"/>
      <c r="E7" s="1" t="s">
        <v>102</v>
      </c>
      <c r="F7" s="3">
        <v>76.95</v>
      </c>
      <c r="G7" s="4"/>
      <c r="H7" s="3">
        <v>208.34</v>
      </c>
      <c r="I7" s="4"/>
      <c r="J7" s="15">
        <f t="shared" si="0"/>
        <v>0.36935</v>
      </c>
      <c r="K7" s="4"/>
      <c r="L7" s="3">
        <v>192.08</v>
      </c>
      <c r="M7" s="4"/>
      <c r="N7" s="3">
        <v>416.68</v>
      </c>
      <c r="O7" s="4"/>
      <c r="P7" s="15">
        <f t="shared" si="1"/>
        <v>0.46098</v>
      </c>
      <c r="Q7" s="4"/>
      <c r="R7" s="3">
        <v>2500</v>
      </c>
    </row>
    <row r="8" spans="1:18" ht="12.75">
      <c r="A8" s="1"/>
      <c r="B8" s="1"/>
      <c r="C8" s="1"/>
      <c r="D8" s="1"/>
      <c r="E8" s="1" t="s">
        <v>33</v>
      </c>
      <c r="F8" s="3">
        <v>393.19</v>
      </c>
      <c r="G8" s="4"/>
      <c r="H8" s="3">
        <v>1132.92</v>
      </c>
      <c r="I8" s="4"/>
      <c r="J8" s="15">
        <f t="shared" si="0"/>
        <v>0.34706</v>
      </c>
      <c r="K8" s="4"/>
      <c r="L8" s="3">
        <v>1532.68</v>
      </c>
      <c r="M8" s="4"/>
      <c r="N8" s="3">
        <v>2265.84</v>
      </c>
      <c r="O8" s="4"/>
      <c r="P8" s="15">
        <f t="shared" si="1"/>
        <v>0.67643</v>
      </c>
      <c r="Q8" s="4"/>
      <c r="R8" s="3">
        <v>13595</v>
      </c>
    </row>
    <row r="9" spans="1:18" ht="12.75">
      <c r="A9" s="1"/>
      <c r="B9" s="1"/>
      <c r="C9" s="1"/>
      <c r="D9" s="1"/>
      <c r="E9" s="1" t="s">
        <v>14</v>
      </c>
      <c r="F9" s="3">
        <v>0</v>
      </c>
      <c r="G9" s="4"/>
      <c r="H9" s="3">
        <v>20.84</v>
      </c>
      <c r="I9" s="4"/>
      <c r="J9" s="15">
        <f t="shared" si="0"/>
        <v>0</v>
      </c>
      <c r="K9" s="4"/>
      <c r="L9" s="3">
        <v>0</v>
      </c>
      <c r="M9" s="4"/>
      <c r="N9" s="3">
        <v>41.68</v>
      </c>
      <c r="O9" s="4"/>
      <c r="P9" s="15">
        <f t="shared" si="1"/>
        <v>0</v>
      </c>
      <c r="Q9" s="4"/>
      <c r="R9" s="3">
        <v>250</v>
      </c>
    </row>
    <row r="10" spans="1:18" ht="12.75">
      <c r="A10" s="1"/>
      <c r="B10" s="1"/>
      <c r="C10" s="1"/>
      <c r="D10" s="1"/>
      <c r="E10" s="1" t="s">
        <v>15</v>
      </c>
      <c r="F10" s="3">
        <v>0</v>
      </c>
      <c r="G10" s="4"/>
      <c r="H10" s="3">
        <v>8.34</v>
      </c>
      <c r="I10" s="4"/>
      <c r="J10" s="15">
        <f t="shared" si="0"/>
        <v>0</v>
      </c>
      <c r="K10" s="4"/>
      <c r="L10" s="3">
        <v>0</v>
      </c>
      <c r="M10" s="4"/>
      <c r="N10" s="3">
        <v>16.68</v>
      </c>
      <c r="O10" s="4"/>
      <c r="P10" s="15">
        <f t="shared" si="1"/>
        <v>0</v>
      </c>
      <c r="Q10" s="4"/>
      <c r="R10" s="3">
        <v>100</v>
      </c>
    </row>
    <row r="11" spans="1:18" ht="12.75">
      <c r="A11" s="1"/>
      <c r="B11" s="1"/>
      <c r="C11" s="1"/>
      <c r="D11" s="1"/>
      <c r="E11" s="1" t="s">
        <v>16</v>
      </c>
      <c r="F11" s="3">
        <v>0</v>
      </c>
      <c r="G11" s="4"/>
      <c r="H11" s="3">
        <v>20.84</v>
      </c>
      <c r="I11" s="4"/>
      <c r="J11" s="15">
        <f t="shared" si="0"/>
        <v>0</v>
      </c>
      <c r="K11" s="4"/>
      <c r="L11" s="3">
        <v>0</v>
      </c>
      <c r="M11" s="4"/>
      <c r="N11" s="3">
        <v>41.68</v>
      </c>
      <c r="O11" s="4"/>
      <c r="P11" s="15">
        <f t="shared" si="1"/>
        <v>0</v>
      </c>
      <c r="Q11" s="4"/>
      <c r="R11" s="3">
        <v>250</v>
      </c>
    </row>
    <row r="12" spans="1:18" ht="12.75">
      <c r="A12" s="1"/>
      <c r="B12" s="1"/>
      <c r="C12" s="1"/>
      <c r="D12" s="1"/>
      <c r="E12" s="1" t="s">
        <v>17</v>
      </c>
      <c r="F12" s="3">
        <v>461.25</v>
      </c>
      <c r="G12" s="4"/>
      <c r="H12" s="3">
        <v>208.34</v>
      </c>
      <c r="I12" s="4"/>
      <c r="J12" s="15">
        <f t="shared" si="0"/>
        <v>2.21393</v>
      </c>
      <c r="K12" s="4"/>
      <c r="L12" s="3">
        <v>461.25</v>
      </c>
      <c r="M12" s="4"/>
      <c r="N12" s="3">
        <v>416.68</v>
      </c>
      <c r="O12" s="4"/>
      <c r="P12" s="15">
        <f t="shared" si="1"/>
        <v>1.10696</v>
      </c>
      <c r="Q12" s="4"/>
      <c r="R12" s="3">
        <v>2500</v>
      </c>
    </row>
    <row r="13" spans="1:18" ht="12.75">
      <c r="A13" s="1"/>
      <c r="B13" s="1"/>
      <c r="C13" s="1"/>
      <c r="D13" s="1"/>
      <c r="E13" s="1" t="s">
        <v>21</v>
      </c>
      <c r="F13" s="3">
        <v>835.75</v>
      </c>
      <c r="G13" s="4"/>
      <c r="H13" s="3">
        <v>666.67</v>
      </c>
      <c r="I13" s="4"/>
      <c r="J13" s="15">
        <f t="shared" si="0"/>
        <v>1.25362</v>
      </c>
      <c r="K13" s="4"/>
      <c r="L13" s="3">
        <v>1249.25</v>
      </c>
      <c r="M13" s="4"/>
      <c r="N13" s="3">
        <v>1333.34</v>
      </c>
      <c r="O13" s="4"/>
      <c r="P13" s="15">
        <f t="shared" si="1"/>
        <v>0.93693</v>
      </c>
      <c r="Q13" s="4"/>
      <c r="R13" s="3">
        <v>8000</v>
      </c>
    </row>
    <row r="14" spans="1:18" ht="12.75">
      <c r="A14" s="1"/>
      <c r="B14" s="1"/>
      <c r="C14" s="1"/>
      <c r="D14" s="1"/>
      <c r="E14" s="1" t="s">
        <v>22</v>
      </c>
      <c r="F14" s="3">
        <v>62.5</v>
      </c>
      <c r="G14" s="4"/>
      <c r="H14" s="3">
        <v>38.75</v>
      </c>
      <c r="I14" s="4"/>
      <c r="J14" s="15">
        <f t="shared" si="0"/>
        <v>1.6129</v>
      </c>
      <c r="K14" s="4"/>
      <c r="L14" s="3">
        <v>62.5</v>
      </c>
      <c r="M14" s="4"/>
      <c r="N14" s="3">
        <v>77.5</v>
      </c>
      <c r="O14" s="4"/>
      <c r="P14" s="15">
        <f t="shared" si="1"/>
        <v>0.80645</v>
      </c>
      <c r="Q14" s="4"/>
      <c r="R14" s="3">
        <v>465</v>
      </c>
    </row>
    <row r="15" spans="1:18" ht="12.75">
      <c r="A15" s="1"/>
      <c r="B15" s="1"/>
      <c r="C15" s="1"/>
      <c r="D15" s="1"/>
      <c r="E15" s="1" t="s">
        <v>23</v>
      </c>
      <c r="F15" s="3">
        <v>3.18</v>
      </c>
      <c r="G15" s="4"/>
      <c r="H15" s="3">
        <v>83.34</v>
      </c>
      <c r="I15" s="4"/>
      <c r="J15" s="15">
        <f t="shared" si="0"/>
        <v>0.03816</v>
      </c>
      <c r="K15" s="4"/>
      <c r="L15" s="3">
        <v>3.18</v>
      </c>
      <c r="M15" s="4"/>
      <c r="N15" s="3">
        <v>166.68</v>
      </c>
      <c r="O15" s="4"/>
      <c r="P15" s="15">
        <f t="shared" si="1"/>
        <v>0.01908</v>
      </c>
      <c r="Q15" s="4"/>
      <c r="R15" s="3">
        <v>1000</v>
      </c>
    </row>
    <row r="16" spans="1:18" ht="12.75">
      <c r="A16" s="1"/>
      <c r="B16" s="1"/>
      <c r="C16" s="1"/>
      <c r="D16" s="1"/>
      <c r="E16" s="1" t="s">
        <v>26</v>
      </c>
      <c r="F16" s="3">
        <v>0</v>
      </c>
      <c r="G16" s="4"/>
      <c r="H16" s="3">
        <v>41.67</v>
      </c>
      <c r="I16" s="4"/>
      <c r="J16" s="15">
        <f t="shared" si="0"/>
        <v>0</v>
      </c>
      <c r="K16" s="4"/>
      <c r="L16" s="3">
        <v>0</v>
      </c>
      <c r="M16" s="4"/>
      <c r="N16" s="3">
        <v>83.34</v>
      </c>
      <c r="O16" s="4"/>
      <c r="P16" s="15">
        <f t="shared" si="1"/>
        <v>0</v>
      </c>
      <c r="Q16" s="4"/>
      <c r="R16" s="3">
        <v>500</v>
      </c>
    </row>
    <row r="17" spans="1:18" ht="12.75">
      <c r="A17" s="1"/>
      <c r="B17" s="1"/>
      <c r="C17" s="1"/>
      <c r="D17" s="1"/>
      <c r="E17" s="1" t="s">
        <v>94</v>
      </c>
      <c r="F17" s="3">
        <v>870</v>
      </c>
      <c r="G17" s="4"/>
      <c r="H17" s="3">
        <v>1656.11</v>
      </c>
      <c r="I17" s="4"/>
      <c r="J17" s="15">
        <f t="shared" si="0"/>
        <v>0.52533</v>
      </c>
      <c r="K17" s="4"/>
      <c r="L17" s="3">
        <v>870</v>
      </c>
      <c r="M17" s="4"/>
      <c r="N17" s="3">
        <v>3312.22</v>
      </c>
      <c r="O17" s="4"/>
      <c r="P17" s="15">
        <f t="shared" si="1"/>
        <v>0.26266</v>
      </c>
      <c r="Q17" s="4"/>
      <c r="R17" s="3">
        <v>19873.34</v>
      </c>
    </row>
    <row r="18" spans="1:18" ht="12.75">
      <c r="A18" s="1"/>
      <c r="B18" s="1"/>
      <c r="C18" s="1"/>
      <c r="D18" s="1"/>
      <c r="E18" s="1" t="s">
        <v>95</v>
      </c>
      <c r="F18" s="3">
        <v>105</v>
      </c>
      <c r="G18" s="4"/>
      <c r="H18" s="3">
        <v>77.5</v>
      </c>
      <c r="I18" s="4"/>
      <c r="J18" s="15">
        <f t="shared" si="0"/>
        <v>1.35484</v>
      </c>
      <c r="K18" s="4"/>
      <c r="L18" s="3">
        <v>105</v>
      </c>
      <c r="M18" s="4"/>
      <c r="N18" s="3">
        <v>155</v>
      </c>
      <c r="O18" s="4"/>
      <c r="P18" s="15">
        <f t="shared" si="1"/>
        <v>0.67742</v>
      </c>
      <c r="Q18" s="4"/>
      <c r="R18" s="3">
        <v>930</v>
      </c>
    </row>
    <row r="19" spans="1:18" ht="12.75">
      <c r="A19" s="1"/>
      <c r="B19" s="1"/>
      <c r="C19" s="1"/>
      <c r="D19" s="1"/>
      <c r="E19" s="1" t="s">
        <v>98</v>
      </c>
      <c r="F19" s="3">
        <v>0</v>
      </c>
      <c r="G19" s="4"/>
      <c r="H19" s="3">
        <v>1000</v>
      </c>
      <c r="I19" s="4"/>
      <c r="J19" s="15">
        <f t="shared" si="0"/>
        <v>0</v>
      </c>
      <c r="K19" s="4"/>
      <c r="L19" s="3">
        <v>0</v>
      </c>
      <c r="M19" s="4"/>
      <c r="N19" s="3">
        <v>2000</v>
      </c>
      <c r="O19" s="4"/>
      <c r="P19" s="15">
        <f t="shared" si="1"/>
        <v>0</v>
      </c>
      <c r="Q19" s="4"/>
      <c r="R19" s="3">
        <v>12000</v>
      </c>
    </row>
    <row r="20" spans="1:18" s="8" customFormat="1" ht="11.25">
      <c r="A20" s="1"/>
      <c r="B20" s="1"/>
      <c r="C20" s="1"/>
      <c r="D20" s="1"/>
      <c r="E20" s="1" t="s">
        <v>100</v>
      </c>
      <c r="F20" s="3">
        <v>833.77</v>
      </c>
      <c r="G20" s="4"/>
      <c r="H20" s="3">
        <v>2213.35</v>
      </c>
      <c r="I20" s="4"/>
      <c r="J20" s="15">
        <f t="shared" si="0"/>
        <v>0.3767</v>
      </c>
      <c r="K20" s="4"/>
      <c r="L20" s="3">
        <v>833.77</v>
      </c>
      <c r="M20" s="4"/>
      <c r="N20" s="3">
        <v>4426.7</v>
      </c>
      <c r="O20" s="4"/>
      <c r="P20" s="15">
        <f t="shared" si="1"/>
        <v>0.18835</v>
      </c>
      <c r="Q20" s="4"/>
      <c r="R20" s="3">
        <v>26560.22</v>
      </c>
    </row>
    <row r="21" spans="1:18" ht="12.75">
      <c r="A21" s="1"/>
      <c r="B21" s="1"/>
      <c r="C21" s="1"/>
      <c r="D21" s="1"/>
      <c r="E21" s="1" t="s">
        <v>96</v>
      </c>
      <c r="F21" s="3">
        <v>0</v>
      </c>
      <c r="G21" s="4"/>
      <c r="H21" s="3">
        <v>333.34</v>
      </c>
      <c r="I21" s="4"/>
      <c r="J21" s="15">
        <f t="shared" si="0"/>
        <v>0</v>
      </c>
      <c r="K21" s="4"/>
      <c r="L21" s="3">
        <v>0</v>
      </c>
      <c r="M21" s="4"/>
      <c r="N21" s="3">
        <v>666.68</v>
      </c>
      <c r="O21" s="4"/>
      <c r="P21" s="15">
        <f t="shared" si="1"/>
        <v>0</v>
      </c>
      <c r="Q21" s="4"/>
      <c r="R21" s="3">
        <v>4000</v>
      </c>
    </row>
    <row r="22" spans="1:18" s="8" customFormat="1" ht="11.25">
      <c r="A22" s="1"/>
      <c r="B22" s="1"/>
      <c r="C22" s="1"/>
      <c r="D22" s="1"/>
      <c r="E22" s="1" t="s">
        <v>138</v>
      </c>
      <c r="F22" s="3">
        <v>0</v>
      </c>
      <c r="G22" s="4"/>
      <c r="H22" s="3">
        <v>8.34</v>
      </c>
      <c r="I22" s="4"/>
      <c r="J22" s="15">
        <f t="shared" si="0"/>
        <v>0</v>
      </c>
      <c r="K22" s="4"/>
      <c r="L22" s="3">
        <v>0</v>
      </c>
      <c r="M22" s="4"/>
      <c r="N22" s="3">
        <v>16.68</v>
      </c>
      <c r="O22" s="4"/>
      <c r="P22" s="15">
        <f t="shared" si="1"/>
        <v>0</v>
      </c>
      <c r="Q22" s="4"/>
      <c r="R22" s="3">
        <v>100</v>
      </c>
    </row>
    <row r="23" spans="1:18" s="8" customFormat="1" ht="11.25">
      <c r="A23" s="1"/>
      <c r="B23" s="1"/>
      <c r="C23" s="1"/>
      <c r="D23" s="1"/>
      <c r="E23" s="1" t="s">
        <v>31</v>
      </c>
      <c r="F23" s="3">
        <v>25</v>
      </c>
      <c r="G23" s="4"/>
      <c r="H23" s="3">
        <v>416.67</v>
      </c>
      <c r="I23" s="4"/>
      <c r="J23" s="15">
        <f t="shared" si="0"/>
        <v>0.06</v>
      </c>
      <c r="K23" s="4"/>
      <c r="L23" s="3">
        <v>25</v>
      </c>
      <c r="M23" s="4"/>
      <c r="N23" s="3">
        <v>833.34</v>
      </c>
      <c r="O23" s="4"/>
      <c r="P23" s="15">
        <f t="shared" si="1"/>
        <v>0.03</v>
      </c>
      <c r="Q23" s="4"/>
      <c r="R23" s="3">
        <v>5000</v>
      </c>
    </row>
    <row r="24" spans="1:18" s="8" customFormat="1" ht="11.25">
      <c r="A24" s="1"/>
      <c r="B24" s="1"/>
      <c r="C24" s="1"/>
      <c r="D24" s="1"/>
      <c r="E24" s="1" t="s">
        <v>97</v>
      </c>
      <c r="F24" s="3">
        <v>0</v>
      </c>
      <c r="G24" s="4"/>
      <c r="H24" s="3">
        <v>77.5</v>
      </c>
      <c r="I24" s="4"/>
      <c r="J24" s="15">
        <f t="shared" si="0"/>
        <v>0</v>
      </c>
      <c r="K24" s="4"/>
      <c r="L24" s="3">
        <v>0</v>
      </c>
      <c r="M24" s="4"/>
      <c r="N24" s="3">
        <v>155</v>
      </c>
      <c r="O24" s="4"/>
      <c r="P24" s="15">
        <f t="shared" si="1"/>
        <v>0</v>
      </c>
      <c r="Q24" s="4"/>
      <c r="R24" s="3">
        <v>930</v>
      </c>
    </row>
    <row r="25" spans="1:18" ht="12.75">
      <c r="A25" s="1"/>
      <c r="B25" s="1"/>
      <c r="C25" s="1"/>
      <c r="D25" s="1"/>
      <c r="E25" s="1" t="s">
        <v>117</v>
      </c>
      <c r="F25" s="3">
        <v>245.14</v>
      </c>
      <c r="G25" s="4"/>
      <c r="H25" s="3">
        <v>1303.34</v>
      </c>
      <c r="I25" s="4"/>
      <c r="J25" s="15">
        <f t="shared" si="0"/>
        <v>0.18809</v>
      </c>
      <c r="K25" s="4"/>
      <c r="L25" s="3">
        <v>245.14</v>
      </c>
      <c r="M25" s="4"/>
      <c r="N25" s="3">
        <v>2606.68</v>
      </c>
      <c r="O25" s="4"/>
      <c r="P25" s="15">
        <f t="shared" si="1"/>
        <v>0.09404</v>
      </c>
      <c r="Q25" s="4"/>
      <c r="R25" s="3">
        <v>15640</v>
      </c>
    </row>
    <row r="26" spans="1:18" s="8" customFormat="1" ht="11.25">
      <c r="A26" s="1"/>
      <c r="B26" s="1"/>
      <c r="C26" s="1"/>
      <c r="D26" s="1"/>
      <c r="E26" s="1" t="s">
        <v>35</v>
      </c>
      <c r="F26" s="3">
        <v>1119.39</v>
      </c>
      <c r="G26" s="4"/>
      <c r="H26" s="3">
        <v>2160.37</v>
      </c>
      <c r="I26" s="4"/>
      <c r="J26" s="15">
        <f t="shared" si="0"/>
        <v>0.51815</v>
      </c>
      <c r="K26" s="4"/>
      <c r="L26" s="3">
        <v>1119.39</v>
      </c>
      <c r="M26" s="4"/>
      <c r="N26" s="3">
        <v>4320.74</v>
      </c>
      <c r="O26" s="4"/>
      <c r="P26" s="15">
        <f t="shared" si="1"/>
        <v>0.25907</v>
      </c>
      <c r="Q26" s="4"/>
      <c r="R26" s="3">
        <v>25924.4</v>
      </c>
    </row>
    <row r="27" spans="1:18" s="8" customFormat="1" ht="11.25">
      <c r="A27" s="1"/>
      <c r="B27" s="1"/>
      <c r="C27" s="1"/>
      <c r="D27" s="1"/>
      <c r="E27" s="1" t="s">
        <v>118</v>
      </c>
      <c r="F27" s="3">
        <v>0</v>
      </c>
      <c r="G27" s="4"/>
      <c r="H27" s="3">
        <v>7499.66</v>
      </c>
      <c r="I27" s="4"/>
      <c r="J27" s="15">
        <f t="shared" si="0"/>
        <v>0</v>
      </c>
      <c r="K27" s="4"/>
      <c r="L27" s="3">
        <v>0</v>
      </c>
      <c r="M27" s="4"/>
      <c r="N27" s="3">
        <v>14999.32</v>
      </c>
      <c r="O27" s="4"/>
      <c r="P27" s="15">
        <f t="shared" si="1"/>
        <v>0</v>
      </c>
      <c r="Q27" s="4"/>
      <c r="R27" s="3">
        <v>89995.96</v>
      </c>
    </row>
    <row r="28" spans="1:18" ht="13.5" thickBot="1">
      <c r="A28" s="1"/>
      <c r="B28" s="1"/>
      <c r="C28" s="1"/>
      <c r="D28" s="1"/>
      <c r="E28" s="1" t="s">
        <v>139</v>
      </c>
      <c r="F28" s="5">
        <v>0</v>
      </c>
      <c r="G28" s="4"/>
      <c r="H28" s="5">
        <v>75.17</v>
      </c>
      <c r="I28" s="4"/>
      <c r="J28" s="16">
        <f t="shared" si="0"/>
        <v>0</v>
      </c>
      <c r="K28" s="4"/>
      <c r="L28" s="5">
        <v>0</v>
      </c>
      <c r="M28" s="4"/>
      <c r="N28" s="5">
        <v>150.34</v>
      </c>
      <c r="O28" s="4"/>
      <c r="P28" s="16">
        <f t="shared" si="1"/>
        <v>0</v>
      </c>
      <c r="Q28" s="4"/>
      <c r="R28" s="5">
        <v>902.06</v>
      </c>
    </row>
    <row r="29" spans="1:18" s="8" customFormat="1" ht="12" thickBot="1">
      <c r="A29" s="1"/>
      <c r="B29" s="1"/>
      <c r="C29" s="1"/>
      <c r="D29" s="1" t="s">
        <v>27</v>
      </c>
      <c r="E29" s="1"/>
      <c r="F29" s="6">
        <f>ROUND(SUM(F4:F28),5)</f>
        <v>9569.12</v>
      </c>
      <c r="G29" s="4"/>
      <c r="H29" s="6">
        <f>ROUND(SUM(H4:H28),5)</f>
        <v>23865.82</v>
      </c>
      <c r="I29" s="4"/>
      <c r="J29" s="17">
        <f t="shared" si="0"/>
        <v>0.40096</v>
      </c>
      <c r="K29" s="4"/>
      <c r="L29" s="6">
        <f>ROUND(SUM(L4:L28),5)</f>
        <v>14446.61</v>
      </c>
      <c r="M29" s="4"/>
      <c r="N29" s="6">
        <f>ROUND(SUM(N4:N28),5)</f>
        <v>47731.64</v>
      </c>
      <c r="O29" s="4"/>
      <c r="P29" s="17">
        <f t="shared" si="1"/>
        <v>0.30266</v>
      </c>
      <c r="Q29" s="4"/>
      <c r="R29" s="6">
        <f>ROUND(SUM(R4:R28),5)</f>
        <v>286388.98</v>
      </c>
    </row>
    <row r="30" spans="1:18" ht="25.5" customHeight="1" thickBot="1">
      <c r="A30" s="1"/>
      <c r="B30" s="1" t="s">
        <v>28</v>
      </c>
      <c r="C30" s="1"/>
      <c r="D30" s="1"/>
      <c r="E30" s="1"/>
      <c r="F30" s="6">
        <f>ROUND(F3-F29,5)</f>
        <v>-9569.12</v>
      </c>
      <c r="G30" s="4"/>
      <c r="H30" s="6">
        <f>ROUND(H3-H29,5)</f>
        <v>-23865.82</v>
      </c>
      <c r="I30" s="4"/>
      <c r="J30" s="17">
        <f t="shared" si="0"/>
        <v>0.40096</v>
      </c>
      <c r="K30" s="4"/>
      <c r="L30" s="6">
        <f>ROUND(L3-L29,5)</f>
        <v>-14446.61</v>
      </c>
      <c r="M30" s="4"/>
      <c r="N30" s="6">
        <f>ROUND(N3-N29,5)</f>
        <v>-47731.64</v>
      </c>
      <c r="O30" s="4"/>
      <c r="P30" s="17">
        <f t="shared" si="1"/>
        <v>0.30266</v>
      </c>
      <c r="Q30" s="4"/>
      <c r="R30" s="6">
        <f>ROUND(R3-R29,5)</f>
        <v>-286388.98</v>
      </c>
    </row>
    <row r="31" spans="1:18" s="8" customFormat="1" ht="25.5" customHeight="1" thickBot="1">
      <c r="A31" s="1" t="s">
        <v>29</v>
      </c>
      <c r="B31" s="1"/>
      <c r="C31" s="1"/>
      <c r="D31" s="1"/>
      <c r="E31" s="1"/>
      <c r="F31" s="7">
        <f>F30</f>
        <v>-9569.12</v>
      </c>
      <c r="G31" s="1"/>
      <c r="H31" s="7">
        <f>H30</f>
        <v>-23865.82</v>
      </c>
      <c r="I31" s="1"/>
      <c r="J31" s="18">
        <f t="shared" si="0"/>
        <v>0.40096</v>
      </c>
      <c r="K31" s="1"/>
      <c r="L31" s="7">
        <f>L30</f>
        <v>-14446.61</v>
      </c>
      <c r="M31" s="1"/>
      <c r="N31" s="7">
        <f>N30</f>
        <v>-47731.64</v>
      </c>
      <c r="O31" s="1"/>
      <c r="P31" s="18">
        <f t="shared" si="1"/>
        <v>0.30266</v>
      </c>
      <c r="Q31" s="1"/>
      <c r="R31" s="7">
        <f>R30</f>
        <v>-286388.98</v>
      </c>
    </row>
    <row r="32" ht="13.5" thickTop="1"/>
  </sheetData>
  <sheetProtection/>
  <printOptions/>
  <pageMargins left="0.75" right="0.75" top="1" bottom="1" header="0.1" footer="0.5"/>
  <pageSetup horizontalDpi="600" verticalDpi="600" orientation="landscape" scale="94" r:id="rId2"/>
  <headerFooter alignWithMargins="0">
    <oddHeader>&amp;C&amp;"Arial,Bold"&amp;12 West Piedmont Workforce Investment Board
&amp;14 Statement of Account-Danville/Pitts. Co. Youth In School
&amp;10 August 2013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/>
  <dimension ref="A1:R23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4.140625" style="13" customWidth="1"/>
    <col min="6" max="6" width="8.421875" style="14" bestFit="1" customWidth="1"/>
    <col min="7" max="7" width="2.28125" style="14" customWidth="1"/>
    <col min="8" max="8" width="8.421875" style="14" bestFit="1" customWidth="1"/>
    <col min="9" max="9" width="2.28125" style="14" customWidth="1"/>
    <col min="10" max="10" width="10.281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28125" style="14" bestFit="1" customWidth="1"/>
    <col min="17" max="17" width="2.28125" style="14" customWidth="1"/>
    <col min="18" max="18" width="12.421875" style="14" bestFit="1" customWidth="1"/>
  </cols>
  <sheetData>
    <row r="1" spans="1:18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30</v>
      </c>
      <c r="K2" s="11"/>
      <c r="L2" s="10" t="s">
        <v>237</v>
      </c>
      <c r="M2" s="11"/>
      <c r="N2" s="10" t="s">
        <v>1</v>
      </c>
      <c r="O2" s="11"/>
      <c r="P2" s="10" t="s">
        <v>30</v>
      </c>
      <c r="Q2" s="11"/>
      <c r="R2" s="10" t="s">
        <v>2</v>
      </c>
    </row>
    <row r="3" spans="1:18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15"/>
      <c r="K3" s="4"/>
      <c r="L3" s="3"/>
      <c r="M3" s="4"/>
      <c r="N3" s="3"/>
      <c r="O3" s="4"/>
      <c r="P3" s="15"/>
      <c r="Q3" s="4"/>
      <c r="R3" s="3"/>
    </row>
    <row r="4" spans="1:18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15"/>
      <c r="K4" s="4"/>
      <c r="L4" s="3"/>
      <c r="M4" s="4"/>
      <c r="N4" s="3"/>
      <c r="O4" s="4"/>
      <c r="P4" s="15"/>
      <c r="Q4" s="4"/>
      <c r="R4" s="3"/>
    </row>
    <row r="5" spans="1:18" ht="12.75">
      <c r="A5" s="1"/>
      <c r="B5" s="1"/>
      <c r="C5" s="1"/>
      <c r="D5" s="1"/>
      <c r="E5" s="1" t="s">
        <v>32</v>
      </c>
      <c r="F5" s="3">
        <v>10812.17</v>
      </c>
      <c r="G5" s="4"/>
      <c r="H5" s="3">
        <v>8751.66</v>
      </c>
      <c r="I5" s="4"/>
      <c r="J5" s="15">
        <f>ROUND(IF(H5=0,IF(F5=0,0,1),F5/H5),5)</f>
        <v>1.23544</v>
      </c>
      <c r="K5" s="4"/>
      <c r="L5" s="3">
        <v>14722.17</v>
      </c>
      <c r="M5" s="4"/>
      <c r="N5" s="3">
        <v>17503.32</v>
      </c>
      <c r="O5" s="4"/>
      <c r="P5" s="15">
        <f>ROUND(IF(N5=0,IF(L5=0,0,1),L5/N5),5)</f>
        <v>0.84111</v>
      </c>
      <c r="Q5" s="4"/>
      <c r="R5" s="3">
        <v>105019.94</v>
      </c>
    </row>
    <row r="6" spans="1:18" ht="12.75">
      <c r="A6" s="1"/>
      <c r="B6" s="1"/>
      <c r="C6" s="1"/>
      <c r="D6" s="1"/>
      <c r="E6" s="1" t="s">
        <v>33</v>
      </c>
      <c r="F6" s="3">
        <v>3122.19</v>
      </c>
      <c r="G6" s="4"/>
      <c r="H6" s="3">
        <v>3315.33</v>
      </c>
      <c r="I6" s="4"/>
      <c r="J6" s="15">
        <f>ROUND(IF(H6=0,IF(F6=0,0,1),F6/H6),5)</f>
        <v>0.94174</v>
      </c>
      <c r="K6" s="4"/>
      <c r="L6" s="3">
        <v>4892.64</v>
      </c>
      <c r="M6" s="4"/>
      <c r="N6" s="3">
        <v>6630.66</v>
      </c>
      <c r="O6" s="4"/>
      <c r="P6" s="15">
        <f>ROUND(IF(N6=0,IF(L6=0,0,1),L6/N6),5)</f>
        <v>0.73788</v>
      </c>
      <c r="Q6" s="4"/>
      <c r="R6" s="3">
        <v>39784</v>
      </c>
    </row>
    <row r="7" spans="1:18" ht="12.75">
      <c r="A7" s="1"/>
      <c r="B7" s="1"/>
      <c r="C7" s="1"/>
      <c r="D7" s="1"/>
      <c r="E7" s="1" t="s">
        <v>21</v>
      </c>
      <c r="F7" s="3">
        <v>135</v>
      </c>
      <c r="G7" s="4"/>
      <c r="H7" s="3"/>
      <c r="I7" s="4"/>
      <c r="J7" s="15"/>
      <c r="K7" s="4"/>
      <c r="L7" s="3">
        <v>270</v>
      </c>
      <c r="M7" s="4"/>
      <c r="N7" s="3"/>
      <c r="O7" s="4"/>
      <c r="P7" s="15"/>
      <c r="Q7" s="4"/>
      <c r="R7" s="3"/>
    </row>
    <row r="8" spans="1:18" ht="12.75">
      <c r="A8" s="1"/>
      <c r="B8" s="1"/>
      <c r="C8" s="1"/>
      <c r="D8" s="1"/>
      <c r="E8" s="1" t="s">
        <v>23</v>
      </c>
      <c r="F8" s="3">
        <v>152.75</v>
      </c>
      <c r="G8" s="4"/>
      <c r="H8" s="3">
        <v>125</v>
      </c>
      <c r="I8" s="4"/>
      <c r="J8" s="15">
        <f aca="true" t="shared" si="0" ref="J8:J17">ROUND(IF(H8=0,IF(F8=0,0,1),F8/H8),5)</f>
        <v>1.222</v>
      </c>
      <c r="K8" s="4"/>
      <c r="L8" s="3">
        <v>152.75</v>
      </c>
      <c r="M8" s="4"/>
      <c r="N8" s="3">
        <v>250</v>
      </c>
      <c r="O8" s="4"/>
      <c r="P8" s="15">
        <f aca="true" t="shared" si="1" ref="P8:P17">ROUND(IF(N8=0,IF(L8=0,0,1),L8/N8),5)</f>
        <v>0.611</v>
      </c>
      <c r="Q8" s="4"/>
      <c r="R8" s="3">
        <v>1500</v>
      </c>
    </row>
    <row r="9" spans="1:18" ht="12.75">
      <c r="A9" s="1"/>
      <c r="B9" s="1"/>
      <c r="C9" s="1"/>
      <c r="D9" s="1"/>
      <c r="E9" s="1" t="s">
        <v>94</v>
      </c>
      <c r="F9" s="3">
        <v>9050.78</v>
      </c>
      <c r="G9" s="4"/>
      <c r="H9" s="3">
        <v>2005.02</v>
      </c>
      <c r="I9" s="4"/>
      <c r="J9" s="15">
        <f t="shared" si="0"/>
        <v>4.51406</v>
      </c>
      <c r="K9" s="4"/>
      <c r="L9" s="3">
        <v>15963.67</v>
      </c>
      <c r="M9" s="4"/>
      <c r="N9" s="3">
        <v>4010.04</v>
      </c>
      <c r="O9" s="4"/>
      <c r="P9" s="15">
        <f t="shared" si="1"/>
        <v>3.98093</v>
      </c>
      <c r="Q9" s="4"/>
      <c r="R9" s="3">
        <v>24060.25</v>
      </c>
    </row>
    <row r="10" spans="1:18" ht="12.75">
      <c r="A10" s="1"/>
      <c r="B10" s="1"/>
      <c r="C10" s="1"/>
      <c r="D10" s="1"/>
      <c r="E10" s="1" t="s">
        <v>95</v>
      </c>
      <c r="F10" s="3">
        <v>30.21</v>
      </c>
      <c r="G10" s="4"/>
      <c r="H10" s="3">
        <v>208.33</v>
      </c>
      <c r="I10" s="4"/>
      <c r="J10" s="15">
        <f t="shared" si="0"/>
        <v>0.14501</v>
      </c>
      <c r="K10" s="4"/>
      <c r="L10" s="3">
        <v>30.21</v>
      </c>
      <c r="M10" s="4"/>
      <c r="N10" s="3">
        <v>416.66</v>
      </c>
      <c r="O10" s="4"/>
      <c r="P10" s="15">
        <f t="shared" si="1"/>
        <v>0.07251</v>
      </c>
      <c r="Q10" s="4"/>
      <c r="R10" s="3">
        <v>2500</v>
      </c>
    </row>
    <row r="11" spans="1:18" ht="12.75">
      <c r="A11" s="1"/>
      <c r="B11" s="1"/>
      <c r="C11" s="1"/>
      <c r="D11" s="1"/>
      <c r="E11" s="1" t="s">
        <v>100</v>
      </c>
      <c r="F11" s="3">
        <v>0</v>
      </c>
      <c r="G11" s="4"/>
      <c r="H11" s="3">
        <v>83.33</v>
      </c>
      <c r="I11" s="4"/>
      <c r="J11" s="15">
        <f t="shared" si="0"/>
        <v>0</v>
      </c>
      <c r="K11" s="4"/>
      <c r="L11" s="3">
        <v>0</v>
      </c>
      <c r="M11" s="4"/>
      <c r="N11" s="3">
        <v>166.66</v>
      </c>
      <c r="O11" s="4"/>
      <c r="P11" s="15">
        <f t="shared" si="1"/>
        <v>0</v>
      </c>
      <c r="Q11" s="4"/>
      <c r="R11" s="3">
        <v>1000</v>
      </c>
    </row>
    <row r="12" spans="1:18" ht="12.75">
      <c r="A12" s="1"/>
      <c r="B12" s="1"/>
      <c r="C12" s="1"/>
      <c r="D12" s="1"/>
      <c r="E12" s="1" t="s">
        <v>96</v>
      </c>
      <c r="F12" s="3">
        <v>0</v>
      </c>
      <c r="G12" s="4"/>
      <c r="H12" s="3">
        <v>250</v>
      </c>
      <c r="I12" s="4"/>
      <c r="J12" s="15">
        <f t="shared" si="0"/>
        <v>0</v>
      </c>
      <c r="K12" s="4"/>
      <c r="L12" s="3">
        <v>0</v>
      </c>
      <c r="M12" s="4"/>
      <c r="N12" s="3">
        <v>500</v>
      </c>
      <c r="O12" s="4"/>
      <c r="P12" s="15">
        <f t="shared" si="1"/>
        <v>0</v>
      </c>
      <c r="Q12" s="4"/>
      <c r="R12" s="3">
        <v>3000</v>
      </c>
    </row>
    <row r="13" spans="1:18" ht="12.75">
      <c r="A13" s="1"/>
      <c r="B13" s="1"/>
      <c r="C13" s="1"/>
      <c r="D13" s="1"/>
      <c r="E13" s="1" t="s">
        <v>97</v>
      </c>
      <c r="F13" s="3">
        <v>0</v>
      </c>
      <c r="G13" s="4"/>
      <c r="H13" s="3">
        <v>208.33</v>
      </c>
      <c r="I13" s="4"/>
      <c r="J13" s="15">
        <f t="shared" si="0"/>
        <v>0</v>
      </c>
      <c r="K13" s="4"/>
      <c r="L13" s="3">
        <v>0</v>
      </c>
      <c r="M13" s="4"/>
      <c r="N13" s="3">
        <v>416.66</v>
      </c>
      <c r="O13" s="4"/>
      <c r="P13" s="15">
        <f t="shared" si="1"/>
        <v>0</v>
      </c>
      <c r="Q13" s="4"/>
      <c r="R13" s="3">
        <v>2500</v>
      </c>
    </row>
    <row r="14" spans="1:18" ht="13.5" thickBot="1">
      <c r="A14" s="1"/>
      <c r="B14" s="1"/>
      <c r="C14" s="1"/>
      <c r="D14" s="1"/>
      <c r="E14" s="1" t="s">
        <v>120</v>
      </c>
      <c r="F14" s="5">
        <v>97.62</v>
      </c>
      <c r="G14" s="4"/>
      <c r="H14" s="5">
        <v>241.08</v>
      </c>
      <c r="I14" s="4"/>
      <c r="J14" s="16">
        <f t="shared" si="0"/>
        <v>0.40493</v>
      </c>
      <c r="K14" s="4"/>
      <c r="L14" s="5">
        <v>205.24</v>
      </c>
      <c r="M14" s="4"/>
      <c r="N14" s="5">
        <v>482.16</v>
      </c>
      <c r="O14" s="4"/>
      <c r="P14" s="16">
        <f t="shared" si="1"/>
        <v>0.42567</v>
      </c>
      <c r="Q14" s="4"/>
      <c r="R14" s="5">
        <v>2892.93</v>
      </c>
    </row>
    <row r="15" spans="1:18" ht="13.5" thickBot="1">
      <c r="A15" s="1"/>
      <c r="B15" s="1"/>
      <c r="C15" s="1"/>
      <c r="D15" s="1" t="s">
        <v>27</v>
      </c>
      <c r="E15" s="1"/>
      <c r="F15" s="6">
        <f>ROUND(SUM(F4:F14),5)</f>
        <v>23400.72</v>
      </c>
      <c r="G15" s="4"/>
      <c r="H15" s="6">
        <f>ROUND(SUM(H4:H14),5)</f>
        <v>15188.08</v>
      </c>
      <c r="I15" s="4"/>
      <c r="J15" s="17">
        <f t="shared" si="0"/>
        <v>1.54073</v>
      </c>
      <c r="K15" s="4"/>
      <c r="L15" s="6">
        <f>ROUND(SUM(L4:L14),5)</f>
        <v>36236.68</v>
      </c>
      <c r="M15" s="4"/>
      <c r="N15" s="6">
        <f>ROUND(SUM(N4:N14),5)</f>
        <v>30376.16</v>
      </c>
      <c r="O15" s="4"/>
      <c r="P15" s="17">
        <f t="shared" si="1"/>
        <v>1.19293</v>
      </c>
      <c r="Q15" s="4"/>
      <c r="R15" s="6">
        <f>ROUND(SUM(R4:R14),5)</f>
        <v>182257.12</v>
      </c>
    </row>
    <row r="16" spans="1:18" ht="25.5" customHeight="1" thickBot="1">
      <c r="A16" s="1"/>
      <c r="B16" s="1" t="s">
        <v>28</v>
      </c>
      <c r="C16" s="1"/>
      <c r="D16" s="1"/>
      <c r="E16" s="1"/>
      <c r="F16" s="6">
        <f>ROUND(F3-F15,5)</f>
        <v>-23400.72</v>
      </c>
      <c r="G16" s="4"/>
      <c r="H16" s="6">
        <f>ROUND(H3-H15,5)</f>
        <v>-15188.08</v>
      </c>
      <c r="I16" s="4"/>
      <c r="J16" s="17">
        <f t="shared" si="0"/>
        <v>1.54073</v>
      </c>
      <c r="K16" s="4"/>
      <c r="L16" s="6">
        <f>ROUND(L3-L15,5)</f>
        <v>-36236.68</v>
      </c>
      <c r="M16" s="4"/>
      <c r="N16" s="6">
        <f>ROUND(N3-N15,5)</f>
        <v>-30376.16</v>
      </c>
      <c r="O16" s="4"/>
      <c r="P16" s="17">
        <f t="shared" si="1"/>
        <v>1.19293</v>
      </c>
      <c r="Q16" s="4"/>
      <c r="R16" s="6">
        <f>ROUND(R3-R15,5)</f>
        <v>-182257.12</v>
      </c>
    </row>
    <row r="17" spans="1:18" s="8" customFormat="1" ht="25.5" customHeight="1" thickBot="1">
      <c r="A17" s="1" t="s">
        <v>29</v>
      </c>
      <c r="B17" s="1"/>
      <c r="C17" s="1"/>
      <c r="D17" s="1"/>
      <c r="E17" s="1"/>
      <c r="F17" s="7">
        <f>F16</f>
        <v>-23400.72</v>
      </c>
      <c r="G17" s="1"/>
      <c r="H17" s="7">
        <f>H16</f>
        <v>-15188.08</v>
      </c>
      <c r="I17" s="1"/>
      <c r="J17" s="18">
        <f t="shared" si="0"/>
        <v>1.54073</v>
      </c>
      <c r="K17" s="1"/>
      <c r="L17" s="7">
        <f>L16</f>
        <v>-36236.68</v>
      </c>
      <c r="M17" s="1"/>
      <c r="N17" s="7">
        <f>N16</f>
        <v>-30376.16</v>
      </c>
      <c r="O17" s="1"/>
      <c r="P17" s="18">
        <f t="shared" si="1"/>
        <v>1.19293</v>
      </c>
      <c r="Q17" s="1"/>
      <c r="R17" s="7">
        <f>R16</f>
        <v>-182257.12</v>
      </c>
    </row>
    <row r="18" ht="13.5" thickTop="1"/>
    <row r="19" spans="1:18" s="8" customFormat="1" ht="12.75">
      <c r="A19" s="13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1" spans="1:18" s="8" customFormat="1" ht="12.75">
      <c r="A21" s="13"/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8" customFormat="1" ht="12.75">
      <c r="A22" s="13"/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8" customFormat="1" ht="12.75">
      <c r="A23" s="13"/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printOptions/>
  <pageMargins left="0.75" right="0.75" top="1" bottom="1" header="0.1" footer="0.5"/>
  <pageSetup horizontalDpi="600" verticalDpi="600" orientation="landscape" scale="94" r:id="rId2"/>
  <headerFooter alignWithMargins="0">
    <oddHeader>&amp;C&amp;"Arial,Bold"&amp;12 West Piedmont Workforce Investment Board
&amp;14 Statement of Account-Martinsville-Henry Co. Youth in School
&amp;10 August 2013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N19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1.8515625" style="13" customWidth="1"/>
    <col min="6" max="6" width="7.57421875" style="14" bestFit="1" customWidth="1"/>
    <col min="7" max="7" width="2.28125" style="14" customWidth="1"/>
    <col min="8" max="8" width="7.57421875" style="14" bestFit="1" customWidth="1"/>
    <col min="9" max="9" width="2.28125" style="14" customWidth="1"/>
    <col min="10" max="10" width="10.003906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2.421875" style="14" bestFit="1" customWidth="1"/>
  </cols>
  <sheetData>
    <row r="1" spans="1:14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4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237</v>
      </c>
      <c r="K2" s="11"/>
      <c r="L2" s="10" t="s">
        <v>1</v>
      </c>
      <c r="M2" s="11"/>
      <c r="N2" s="10" t="s">
        <v>2</v>
      </c>
    </row>
    <row r="3" spans="1:14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3"/>
      <c r="K3" s="4"/>
      <c r="L3" s="3"/>
      <c r="M3" s="4"/>
      <c r="N3" s="3"/>
    </row>
    <row r="4" spans="1:14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3"/>
      <c r="K4" s="4"/>
      <c r="L4" s="3"/>
      <c r="M4" s="4"/>
      <c r="N4" s="3"/>
    </row>
    <row r="5" spans="1:14" ht="12.75">
      <c r="A5" s="1"/>
      <c r="B5" s="1"/>
      <c r="C5" s="1"/>
      <c r="D5" s="1"/>
      <c r="E5" s="1" t="s">
        <v>9</v>
      </c>
      <c r="F5" s="3">
        <v>1617.42</v>
      </c>
      <c r="G5" s="4"/>
      <c r="H5" s="3">
        <v>1617.98</v>
      </c>
      <c r="I5" s="4"/>
      <c r="J5" s="3">
        <v>1617.42</v>
      </c>
      <c r="K5" s="4"/>
      <c r="L5" s="3">
        <v>3235.96</v>
      </c>
      <c r="M5" s="4"/>
      <c r="N5" s="3">
        <v>19415.7</v>
      </c>
    </row>
    <row r="6" spans="1:14" ht="12.75">
      <c r="A6" s="1"/>
      <c r="B6" s="1"/>
      <c r="C6" s="1"/>
      <c r="D6" s="1"/>
      <c r="E6" s="1" t="s">
        <v>32</v>
      </c>
      <c r="F6" s="3">
        <v>1617.42</v>
      </c>
      <c r="G6" s="4"/>
      <c r="H6" s="3">
        <v>1617.98</v>
      </c>
      <c r="I6" s="4"/>
      <c r="J6" s="3">
        <v>1617.42</v>
      </c>
      <c r="K6" s="4"/>
      <c r="L6" s="3">
        <v>3235.96</v>
      </c>
      <c r="M6" s="4"/>
      <c r="N6" s="3">
        <v>19415.7</v>
      </c>
    </row>
    <row r="7" spans="1:14" ht="12.75">
      <c r="A7" s="1"/>
      <c r="B7" s="1"/>
      <c r="C7" s="1"/>
      <c r="D7" s="1"/>
      <c r="E7" s="1" t="s">
        <v>102</v>
      </c>
      <c r="F7" s="3">
        <v>349.52</v>
      </c>
      <c r="G7" s="4"/>
      <c r="H7" s="3">
        <v>349.66</v>
      </c>
      <c r="I7" s="4"/>
      <c r="J7" s="3">
        <v>349.52</v>
      </c>
      <c r="K7" s="4"/>
      <c r="L7" s="3">
        <v>699.32</v>
      </c>
      <c r="M7" s="4"/>
      <c r="N7" s="3">
        <v>4195.87</v>
      </c>
    </row>
    <row r="8" spans="1:14" ht="12.75">
      <c r="A8" s="1"/>
      <c r="B8" s="1"/>
      <c r="C8" s="1"/>
      <c r="D8" s="1"/>
      <c r="E8" s="1" t="s">
        <v>33</v>
      </c>
      <c r="F8" s="3">
        <v>349.52</v>
      </c>
      <c r="G8" s="4"/>
      <c r="H8" s="3">
        <v>349.66</v>
      </c>
      <c r="I8" s="4"/>
      <c r="J8" s="3">
        <v>349.52</v>
      </c>
      <c r="K8" s="4"/>
      <c r="L8" s="3">
        <v>699.32</v>
      </c>
      <c r="M8" s="4"/>
      <c r="N8" s="3">
        <v>4195.87</v>
      </c>
    </row>
    <row r="9" spans="1:14" ht="12.75">
      <c r="A9" s="1"/>
      <c r="B9" s="1"/>
      <c r="C9" s="1"/>
      <c r="D9" s="1"/>
      <c r="E9" s="1" t="s">
        <v>22</v>
      </c>
      <c r="F9" s="3">
        <v>100</v>
      </c>
      <c r="G9" s="4"/>
      <c r="H9" s="3">
        <v>8.33</v>
      </c>
      <c r="I9" s="4"/>
      <c r="J9" s="3">
        <v>100</v>
      </c>
      <c r="K9" s="4"/>
      <c r="L9" s="3">
        <v>16.66</v>
      </c>
      <c r="M9" s="4"/>
      <c r="N9" s="3">
        <v>100</v>
      </c>
    </row>
    <row r="10" spans="1:14" ht="12.75">
      <c r="A10" s="1"/>
      <c r="B10" s="1"/>
      <c r="C10" s="1"/>
      <c r="D10" s="1"/>
      <c r="E10" s="1" t="s">
        <v>23</v>
      </c>
      <c r="F10" s="3">
        <v>0</v>
      </c>
      <c r="G10" s="4"/>
      <c r="H10" s="3">
        <v>16.67</v>
      </c>
      <c r="I10" s="4"/>
      <c r="J10" s="3">
        <v>0</v>
      </c>
      <c r="K10" s="4"/>
      <c r="L10" s="3">
        <v>33.34</v>
      </c>
      <c r="M10" s="4"/>
      <c r="N10" s="3">
        <v>200</v>
      </c>
    </row>
    <row r="11" spans="1:14" ht="12.75">
      <c r="A11" s="1"/>
      <c r="B11" s="1"/>
      <c r="C11" s="1"/>
      <c r="D11" s="1"/>
      <c r="E11" s="1" t="s">
        <v>117</v>
      </c>
      <c r="F11" s="3">
        <v>0</v>
      </c>
      <c r="G11" s="4"/>
      <c r="H11" s="3">
        <v>353.97</v>
      </c>
      <c r="I11" s="4"/>
      <c r="J11" s="3">
        <v>0</v>
      </c>
      <c r="K11" s="4"/>
      <c r="L11" s="3">
        <v>707.94</v>
      </c>
      <c r="M11" s="4"/>
      <c r="N11" s="3">
        <v>4247.58</v>
      </c>
    </row>
    <row r="12" spans="1:14" ht="13.5" thickBot="1">
      <c r="A12" s="1"/>
      <c r="B12" s="1"/>
      <c r="C12" s="1"/>
      <c r="D12" s="1"/>
      <c r="E12" s="1" t="s">
        <v>119</v>
      </c>
      <c r="F12" s="5">
        <v>41.31</v>
      </c>
      <c r="G12" s="4"/>
      <c r="H12" s="5">
        <v>25</v>
      </c>
      <c r="I12" s="4"/>
      <c r="J12" s="5">
        <v>41.31</v>
      </c>
      <c r="K12" s="4"/>
      <c r="L12" s="5">
        <v>50</v>
      </c>
      <c r="M12" s="4"/>
      <c r="N12" s="5">
        <v>300</v>
      </c>
    </row>
    <row r="13" spans="1:14" ht="13.5" thickBot="1">
      <c r="A13" s="1"/>
      <c r="B13" s="1"/>
      <c r="C13" s="1"/>
      <c r="D13" s="1" t="s">
        <v>27</v>
      </c>
      <c r="E13" s="1"/>
      <c r="F13" s="6">
        <f>ROUND(SUM(F4:F12),5)</f>
        <v>4075.19</v>
      </c>
      <c r="G13" s="4"/>
      <c r="H13" s="6">
        <f>ROUND(SUM(H4:H12),5)</f>
        <v>4339.25</v>
      </c>
      <c r="I13" s="4"/>
      <c r="J13" s="6">
        <f>ROUND(SUM(J4:J12),5)</f>
        <v>4075.19</v>
      </c>
      <c r="K13" s="4"/>
      <c r="L13" s="6">
        <f>ROUND(SUM(L4:L12),5)</f>
        <v>8678.5</v>
      </c>
      <c r="M13" s="4"/>
      <c r="N13" s="6">
        <f>ROUND(SUM(N4:N12),5)</f>
        <v>52070.72</v>
      </c>
    </row>
    <row r="14" spans="1:14" ht="25.5" customHeight="1" thickBot="1">
      <c r="A14" s="1"/>
      <c r="B14" s="1" t="s">
        <v>28</v>
      </c>
      <c r="C14" s="1"/>
      <c r="D14" s="1"/>
      <c r="E14" s="1"/>
      <c r="F14" s="6">
        <f>ROUND(F3-F13,5)</f>
        <v>-4075.19</v>
      </c>
      <c r="G14" s="4"/>
      <c r="H14" s="6">
        <f>ROUND(H3-H13,5)</f>
        <v>-4339.25</v>
      </c>
      <c r="I14" s="4"/>
      <c r="J14" s="6">
        <f>ROUND(J3-J13,5)</f>
        <v>-4075.19</v>
      </c>
      <c r="K14" s="4"/>
      <c r="L14" s="6">
        <f>ROUND(L3-L13,5)</f>
        <v>-8678.5</v>
      </c>
      <c r="M14" s="4"/>
      <c r="N14" s="6">
        <f>ROUND(N3-N13,5)</f>
        <v>-52070.72</v>
      </c>
    </row>
    <row r="15" spans="1:14" s="8" customFormat="1" ht="25.5" customHeight="1" thickBot="1">
      <c r="A15" s="1" t="s">
        <v>29</v>
      </c>
      <c r="B15" s="1"/>
      <c r="C15" s="1"/>
      <c r="D15" s="1"/>
      <c r="E15" s="1"/>
      <c r="F15" s="7">
        <f>F14</f>
        <v>-4075.19</v>
      </c>
      <c r="G15" s="1"/>
      <c r="H15" s="7">
        <f>H14</f>
        <v>-4339.25</v>
      </c>
      <c r="I15" s="1"/>
      <c r="J15" s="7">
        <f>J14</f>
        <v>-4075.19</v>
      </c>
      <c r="K15" s="1"/>
      <c r="L15" s="7">
        <f>L14</f>
        <v>-8678.5</v>
      </c>
      <c r="M15" s="1"/>
      <c r="N15" s="7">
        <f>N14</f>
        <v>-52070.72</v>
      </c>
    </row>
    <row r="16" spans="1:14" s="8" customFormat="1" ht="13.5" thickTop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</row>
    <row r="19" spans="1:14" s="8" customFormat="1" ht="12.75">
      <c r="A19" s="13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</row>
  </sheetData>
  <sheetProtection/>
  <printOptions/>
  <pageMargins left="0.75" right="0.75" top="1" bottom="1" header="0.1" footer="0.5"/>
  <pageSetup horizontalDpi="600" verticalDpi="600" orientation="landscape" r:id="rId2"/>
  <headerFooter alignWithMargins="0">
    <oddHeader>&amp;C&amp;"Arial,Bold"&amp;12 West Piedmont Workforce Investment Board
&amp;14 Statement of Account-Patrick County Youth in School
&amp;10 August 2013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/>
  <dimension ref="A1:T23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3" customWidth="1"/>
    <col min="7" max="7" width="34.00390625" style="13" customWidth="1"/>
    <col min="8" max="8" width="7.57421875" style="14" bestFit="1" customWidth="1"/>
    <col min="9" max="9" width="2.28125" style="14" customWidth="1"/>
    <col min="10" max="10" width="7.57421875" style="14" bestFit="1" customWidth="1"/>
    <col min="11" max="11" width="2.28125" style="14" customWidth="1"/>
    <col min="12" max="12" width="10.281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00390625" style="14" bestFit="1" customWidth="1"/>
    <col min="17" max="17" width="2.28125" style="14" customWidth="1"/>
    <col min="18" max="18" width="10.28125" style="14" bestFit="1" customWidth="1"/>
    <col min="19" max="19" width="2.28125" style="14" customWidth="1"/>
    <col min="20" max="20" width="12.421875" style="14" bestFit="1" customWidth="1"/>
  </cols>
  <sheetData>
    <row r="1" spans="1:20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2" customFormat="1" ht="14.25" thickBot="1" thickTop="1">
      <c r="A2" s="9"/>
      <c r="B2" s="9"/>
      <c r="C2" s="9"/>
      <c r="D2" s="9"/>
      <c r="E2" s="9"/>
      <c r="F2" s="9"/>
      <c r="G2" s="9"/>
      <c r="H2" s="10" t="s">
        <v>235</v>
      </c>
      <c r="I2" s="11"/>
      <c r="J2" s="10" t="s">
        <v>0</v>
      </c>
      <c r="K2" s="11"/>
      <c r="L2" s="10" t="s">
        <v>30</v>
      </c>
      <c r="M2" s="11"/>
      <c r="N2" s="10" t="s">
        <v>237</v>
      </c>
      <c r="O2" s="11"/>
      <c r="P2" s="10" t="s">
        <v>1</v>
      </c>
      <c r="Q2" s="11"/>
      <c r="R2" s="10" t="s">
        <v>30</v>
      </c>
      <c r="S2" s="11"/>
      <c r="T2" s="10" t="s">
        <v>2</v>
      </c>
    </row>
    <row r="3" spans="1:20" ht="13.5" thickTop="1">
      <c r="A3" s="1"/>
      <c r="B3" s="1" t="s">
        <v>3</v>
      </c>
      <c r="C3" s="1"/>
      <c r="D3" s="1"/>
      <c r="E3" s="1"/>
      <c r="F3" s="1"/>
      <c r="G3" s="1"/>
      <c r="H3" s="3"/>
      <c r="I3" s="4"/>
      <c r="J3" s="3"/>
      <c r="K3" s="4"/>
      <c r="L3" s="15"/>
      <c r="M3" s="4"/>
      <c r="N3" s="3"/>
      <c r="O3" s="4"/>
      <c r="P3" s="3"/>
      <c r="Q3" s="4"/>
      <c r="R3" s="15"/>
      <c r="S3" s="4"/>
      <c r="T3" s="3"/>
    </row>
    <row r="4" spans="1:20" ht="12.75">
      <c r="A4" s="1"/>
      <c r="B4" s="1"/>
      <c r="C4" s="1"/>
      <c r="D4" s="1" t="s">
        <v>8</v>
      </c>
      <c r="E4" s="1"/>
      <c r="F4" s="1"/>
      <c r="G4" s="1"/>
      <c r="H4" s="3"/>
      <c r="I4" s="4"/>
      <c r="J4" s="3"/>
      <c r="K4" s="4"/>
      <c r="L4" s="15"/>
      <c r="M4" s="4"/>
      <c r="N4" s="3"/>
      <c r="O4" s="4"/>
      <c r="P4" s="3"/>
      <c r="Q4" s="4"/>
      <c r="R4" s="15"/>
      <c r="S4" s="4"/>
      <c r="T4" s="3"/>
    </row>
    <row r="5" spans="1:20" ht="12.75">
      <c r="A5" s="1"/>
      <c r="B5" s="1"/>
      <c r="C5" s="1"/>
      <c r="D5" s="1"/>
      <c r="E5" s="1" t="s">
        <v>9</v>
      </c>
      <c r="F5" s="1"/>
      <c r="G5" s="1"/>
      <c r="H5" s="3"/>
      <c r="I5" s="4"/>
      <c r="J5" s="3"/>
      <c r="K5" s="4"/>
      <c r="L5" s="15"/>
      <c r="M5" s="4"/>
      <c r="N5" s="3"/>
      <c r="O5" s="4"/>
      <c r="P5" s="3"/>
      <c r="Q5" s="4"/>
      <c r="R5" s="15"/>
      <c r="S5" s="4"/>
      <c r="T5" s="3"/>
    </row>
    <row r="6" spans="1:20" ht="12.75">
      <c r="A6" s="1"/>
      <c r="B6" s="1"/>
      <c r="C6" s="1"/>
      <c r="D6" s="1"/>
      <c r="E6" s="1"/>
      <c r="F6" s="1" t="s">
        <v>81</v>
      </c>
      <c r="G6" s="1"/>
      <c r="H6" s="3"/>
      <c r="I6" s="4"/>
      <c r="J6" s="3"/>
      <c r="K6" s="4"/>
      <c r="L6" s="15"/>
      <c r="M6" s="4"/>
      <c r="N6" s="3"/>
      <c r="O6" s="4"/>
      <c r="P6" s="3"/>
      <c r="Q6" s="4"/>
      <c r="R6" s="15"/>
      <c r="S6" s="4"/>
      <c r="T6" s="3"/>
    </row>
    <row r="7" spans="1:20" ht="13.5" thickBot="1">
      <c r="A7" s="1"/>
      <c r="B7" s="1"/>
      <c r="C7" s="1"/>
      <c r="D7" s="1"/>
      <c r="E7" s="1"/>
      <c r="F7" s="1"/>
      <c r="G7" s="1" t="s">
        <v>82</v>
      </c>
      <c r="H7" s="5">
        <v>5592.52</v>
      </c>
      <c r="I7" s="4"/>
      <c r="J7" s="3"/>
      <c r="K7" s="4"/>
      <c r="L7" s="15"/>
      <c r="M7" s="4"/>
      <c r="N7" s="5">
        <v>12057.65</v>
      </c>
      <c r="O7" s="4"/>
      <c r="P7" s="3"/>
      <c r="Q7" s="4"/>
      <c r="R7" s="15"/>
      <c r="S7" s="4"/>
      <c r="T7" s="3"/>
    </row>
    <row r="8" spans="1:20" ht="13.5" thickBot="1">
      <c r="A8" s="1"/>
      <c r="B8" s="1"/>
      <c r="C8" s="1"/>
      <c r="D8" s="1"/>
      <c r="E8" s="1"/>
      <c r="F8" s="1" t="s">
        <v>83</v>
      </c>
      <c r="G8" s="1"/>
      <c r="H8" s="6">
        <f>ROUND(SUM(H6:H7),5)</f>
        <v>5592.52</v>
      </c>
      <c r="I8" s="4"/>
      <c r="J8" s="3"/>
      <c r="K8" s="4"/>
      <c r="L8" s="15"/>
      <c r="M8" s="4"/>
      <c r="N8" s="6">
        <f>ROUND(SUM(N6:N7),5)</f>
        <v>12057.65</v>
      </c>
      <c r="O8" s="4"/>
      <c r="P8" s="3"/>
      <c r="Q8" s="4"/>
      <c r="R8" s="15"/>
      <c r="S8" s="4"/>
      <c r="T8" s="3"/>
    </row>
    <row r="9" spans="1:20" ht="25.5" customHeight="1">
      <c r="A9" s="1"/>
      <c r="B9" s="1"/>
      <c r="C9" s="1"/>
      <c r="D9" s="1"/>
      <c r="E9" s="1" t="s">
        <v>75</v>
      </c>
      <c r="F9" s="1"/>
      <c r="G9" s="1"/>
      <c r="H9" s="3">
        <f>ROUND(H5+H8,5)</f>
        <v>5592.52</v>
      </c>
      <c r="I9" s="4"/>
      <c r="J9" s="3"/>
      <c r="K9" s="4"/>
      <c r="L9" s="15"/>
      <c r="M9" s="4"/>
      <c r="N9" s="3">
        <f>ROUND(N5+N8,5)</f>
        <v>12057.65</v>
      </c>
      <c r="O9" s="4"/>
      <c r="P9" s="3"/>
      <c r="Q9" s="4"/>
      <c r="R9" s="15"/>
      <c r="S9" s="4"/>
      <c r="T9" s="3"/>
    </row>
    <row r="10" spans="1:20" s="8" customFormat="1" ht="25.5" customHeight="1">
      <c r="A10" s="1"/>
      <c r="B10" s="1"/>
      <c r="C10" s="1"/>
      <c r="D10" s="1"/>
      <c r="E10" s="1" t="s">
        <v>102</v>
      </c>
      <c r="F10" s="1"/>
      <c r="G10" s="1"/>
      <c r="H10" s="3"/>
      <c r="I10" s="4"/>
      <c r="J10" s="3"/>
      <c r="K10" s="4"/>
      <c r="L10" s="15"/>
      <c r="M10" s="4"/>
      <c r="N10" s="3"/>
      <c r="O10" s="4"/>
      <c r="P10" s="3"/>
      <c r="Q10" s="4"/>
      <c r="R10" s="15"/>
      <c r="S10" s="4"/>
      <c r="T10" s="3"/>
    </row>
    <row r="11" spans="1:20" ht="12.75">
      <c r="A11" s="1"/>
      <c r="B11" s="1"/>
      <c r="C11" s="1"/>
      <c r="D11" s="1"/>
      <c r="E11" s="1"/>
      <c r="F11" s="1" t="s">
        <v>108</v>
      </c>
      <c r="G11" s="1"/>
      <c r="H11" s="3"/>
      <c r="I11" s="4"/>
      <c r="J11" s="3"/>
      <c r="K11" s="4"/>
      <c r="L11" s="15"/>
      <c r="M11" s="4"/>
      <c r="N11" s="3"/>
      <c r="O11" s="4"/>
      <c r="P11" s="3"/>
      <c r="Q11" s="4"/>
      <c r="R11" s="15"/>
      <c r="S11" s="4"/>
      <c r="T11" s="3"/>
    </row>
    <row r="12" spans="1:20" ht="13.5" thickBot="1">
      <c r="A12" s="1"/>
      <c r="B12" s="1"/>
      <c r="C12" s="1"/>
      <c r="D12" s="1"/>
      <c r="E12" s="1"/>
      <c r="F12" s="1"/>
      <c r="G12" s="1" t="s">
        <v>84</v>
      </c>
      <c r="H12" s="5">
        <v>1653.66</v>
      </c>
      <c r="I12" s="4"/>
      <c r="J12" s="3"/>
      <c r="K12" s="4"/>
      <c r="L12" s="15"/>
      <c r="M12" s="4"/>
      <c r="N12" s="5">
        <v>3263.34</v>
      </c>
      <c r="O12" s="4"/>
      <c r="P12" s="3"/>
      <c r="Q12" s="4"/>
      <c r="R12" s="15"/>
      <c r="S12" s="4"/>
      <c r="T12" s="3"/>
    </row>
    <row r="13" spans="1:20" ht="13.5" thickBot="1">
      <c r="A13" s="1"/>
      <c r="B13" s="1"/>
      <c r="C13" s="1"/>
      <c r="D13" s="1"/>
      <c r="E13" s="1"/>
      <c r="F13" s="1" t="s">
        <v>109</v>
      </c>
      <c r="G13" s="1"/>
      <c r="H13" s="6">
        <f>ROUND(SUM(H11:H12),5)</f>
        <v>1653.66</v>
      </c>
      <c r="I13" s="4"/>
      <c r="J13" s="3"/>
      <c r="K13" s="4"/>
      <c r="L13" s="15"/>
      <c r="M13" s="4"/>
      <c r="N13" s="6">
        <f>ROUND(SUM(N11:N12),5)</f>
        <v>3263.34</v>
      </c>
      <c r="O13" s="4"/>
      <c r="P13" s="3"/>
      <c r="Q13" s="4"/>
      <c r="R13" s="15"/>
      <c r="S13" s="4"/>
      <c r="T13" s="3"/>
    </row>
    <row r="14" spans="1:20" ht="25.5" customHeight="1">
      <c r="A14" s="1"/>
      <c r="B14" s="1"/>
      <c r="C14" s="1"/>
      <c r="D14" s="1"/>
      <c r="E14" s="1" t="s">
        <v>105</v>
      </c>
      <c r="F14" s="1"/>
      <c r="G14" s="1"/>
      <c r="H14" s="3">
        <f>ROUND(H10+H13,5)</f>
        <v>1653.66</v>
      </c>
      <c r="I14" s="4"/>
      <c r="J14" s="3"/>
      <c r="K14" s="4"/>
      <c r="L14" s="15"/>
      <c r="M14" s="4"/>
      <c r="N14" s="3">
        <f>ROUND(N10+N13,5)</f>
        <v>3263.34</v>
      </c>
      <c r="O14" s="4"/>
      <c r="P14" s="3"/>
      <c r="Q14" s="4"/>
      <c r="R14" s="15"/>
      <c r="S14" s="4"/>
      <c r="T14" s="3"/>
    </row>
    <row r="15" spans="1:20" ht="25.5" customHeight="1">
      <c r="A15" s="1"/>
      <c r="B15" s="1"/>
      <c r="C15" s="1"/>
      <c r="D15" s="1"/>
      <c r="E15" s="1" t="s">
        <v>26</v>
      </c>
      <c r="F15" s="1"/>
      <c r="G15" s="1"/>
      <c r="H15" s="3"/>
      <c r="I15" s="4"/>
      <c r="J15" s="3"/>
      <c r="K15" s="4"/>
      <c r="L15" s="15"/>
      <c r="M15" s="4"/>
      <c r="N15" s="3"/>
      <c r="O15" s="4"/>
      <c r="P15" s="3"/>
      <c r="Q15" s="4"/>
      <c r="R15" s="15"/>
      <c r="S15" s="4"/>
      <c r="T15" s="3"/>
    </row>
    <row r="16" spans="1:20" ht="13.5" thickBot="1">
      <c r="A16" s="1"/>
      <c r="B16" s="1"/>
      <c r="C16" s="1"/>
      <c r="D16" s="1"/>
      <c r="E16" s="1"/>
      <c r="F16" s="1" t="s">
        <v>68</v>
      </c>
      <c r="G16" s="1"/>
      <c r="H16" s="5">
        <v>45.75</v>
      </c>
      <c r="I16" s="4"/>
      <c r="J16" s="5">
        <v>3971.49</v>
      </c>
      <c r="K16" s="4"/>
      <c r="L16" s="16">
        <f>ROUND(IF(J16=0,IF(H16=0,0,1),H16/J16),5)</f>
        <v>0.01152</v>
      </c>
      <c r="M16" s="4"/>
      <c r="N16" s="5">
        <v>575.78</v>
      </c>
      <c r="O16" s="4"/>
      <c r="P16" s="5">
        <v>7942.98</v>
      </c>
      <c r="Q16" s="4"/>
      <c r="R16" s="16">
        <f>ROUND(IF(P16=0,IF(N16=0,0,1),N16/P16),5)</f>
        <v>0.07249</v>
      </c>
      <c r="S16" s="4"/>
      <c r="T16" s="5">
        <v>47657.89</v>
      </c>
    </row>
    <row r="17" spans="1:20" ht="13.5" thickBot="1">
      <c r="A17" s="1"/>
      <c r="B17" s="1"/>
      <c r="C17" s="1"/>
      <c r="D17" s="1"/>
      <c r="E17" s="1" t="s">
        <v>69</v>
      </c>
      <c r="F17" s="1"/>
      <c r="G17" s="1"/>
      <c r="H17" s="6">
        <f>ROUND(SUM(H15:H16),5)</f>
        <v>45.75</v>
      </c>
      <c r="I17" s="4"/>
      <c r="J17" s="6">
        <f>ROUND(SUM(J15:J16),5)</f>
        <v>3971.49</v>
      </c>
      <c r="K17" s="4"/>
      <c r="L17" s="17">
        <f>ROUND(IF(J17=0,IF(H17=0,0,1),H17/J17),5)</f>
        <v>0.01152</v>
      </c>
      <c r="M17" s="4"/>
      <c r="N17" s="6">
        <f>ROUND(SUM(N15:N16),5)</f>
        <v>575.78</v>
      </c>
      <c r="O17" s="4"/>
      <c r="P17" s="6">
        <f>ROUND(SUM(P15:P16),5)</f>
        <v>7942.98</v>
      </c>
      <c r="Q17" s="4"/>
      <c r="R17" s="17">
        <f>ROUND(IF(P17=0,IF(N17=0,0,1),N17/P17),5)</f>
        <v>0.07249</v>
      </c>
      <c r="S17" s="4"/>
      <c r="T17" s="6">
        <f>ROUND(SUM(T15:T16),5)</f>
        <v>47657.89</v>
      </c>
    </row>
    <row r="18" spans="1:20" s="8" customFormat="1" ht="25.5" customHeight="1" thickBot="1">
      <c r="A18" s="1"/>
      <c r="B18" s="1"/>
      <c r="C18" s="1"/>
      <c r="D18" s="1" t="s">
        <v>27</v>
      </c>
      <c r="E18" s="1"/>
      <c r="F18" s="1"/>
      <c r="G18" s="1"/>
      <c r="H18" s="6">
        <f>ROUND(H4+H9+H14+H17,5)</f>
        <v>7291.93</v>
      </c>
      <c r="I18" s="4"/>
      <c r="J18" s="6">
        <f>ROUND(J4+J9+J14+J17,5)</f>
        <v>3971.49</v>
      </c>
      <c r="K18" s="4"/>
      <c r="L18" s="17">
        <f>ROUND(IF(J18=0,IF(H18=0,0,1),H18/J18),5)</f>
        <v>1.83607</v>
      </c>
      <c r="M18" s="4"/>
      <c r="N18" s="6">
        <f>ROUND(N4+N9+N14+N17,5)</f>
        <v>15896.77</v>
      </c>
      <c r="O18" s="4"/>
      <c r="P18" s="6">
        <f>ROUND(P4+P9+P14+P17,5)</f>
        <v>7942.98</v>
      </c>
      <c r="Q18" s="4"/>
      <c r="R18" s="17">
        <f>ROUND(IF(P18=0,IF(N18=0,0,1),N18/P18),5)</f>
        <v>2.00136</v>
      </c>
      <c r="S18" s="4"/>
      <c r="T18" s="6">
        <f>ROUND(T4+T9+T14+T17,5)</f>
        <v>47657.89</v>
      </c>
    </row>
    <row r="19" spans="1:20" ht="25.5" customHeight="1" thickBot="1">
      <c r="A19" s="1"/>
      <c r="B19" s="1" t="s">
        <v>28</v>
      </c>
      <c r="C19" s="1"/>
      <c r="D19" s="1"/>
      <c r="E19" s="1"/>
      <c r="F19" s="1"/>
      <c r="G19" s="1"/>
      <c r="H19" s="6">
        <f>ROUND(H3-H18,5)</f>
        <v>-7291.93</v>
      </c>
      <c r="I19" s="4"/>
      <c r="J19" s="6">
        <f>ROUND(J3-J18,5)</f>
        <v>-3971.49</v>
      </c>
      <c r="K19" s="4"/>
      <c r="L19" s="17">
        <f>ROUND(IF(J19=0,IF(H19=0,0,1),H19/J19),5)</f>
        <v>1.83607</v>
      </c>
      <c r="M19" s="4"/>
      <c r="N19" s="6">
        <f>ROUND(N3-N18,5)</f>
        <v>-15896.77</v>
      </c>
      <c r="O19" s="4"/>
      <c r="P19" s="6">
        <f>ROUND(P3-P18,5)</f>
        <v>-7942.98</v>
      </c>
      <c r="Q19" s="4"/>
      <c r="R19" s="17">
        <f>ROUND(IF(P19=0,IF(N19=0,0,1),N19/P19),5)</f>
        <v>2.00136</v>
      </c>
      <c r="S19" s="4"/>
      <c r="T19" s="6">
        <f>ROUND(T3-T18,5)</f>
        <v>-47657.89</v>
      </c>
    </row>
    <row r="20" spans="1:20" s="8" customFormat="1" ht="25.5" customHeight="1" thickBot="1">
      <c r="A20" s="1" t="s">
        <v>29</v>
      </c>
      <c r="B20" s="1"/>
      <c r="C20" s="1"/>
      <c r="D20" s="1"/>
      <c r="E20" s="1"/>
      <c r="F20" s="1"/>
      <c r="G20" s="1"/>
      <c r="H20" s="7">
        <f>H19</f>
        <v>-7291.93</v>
      </c>
      <c r="I20" s="1"/>
      <c r="J20" s="7">
        <f>J19</f>
        <v>-3971.49</v>
      </c>
      <c r="K20" s="1"/>
      <c r="L20" s="18">
        <f>ROUND(IF(J20=0,IF(H20=0,0,1),H20/J20),5)</f>
        <v>1.83607</v>
      </c>
      <c r="M20" s="1"/>
      <c r="N20" s="7">
        <f>N19</f>
        <v>-15896.77</v>
      </c>
      <c r="O20" s="1"/>
      <c r="P20" s="7">
        <f>P19</f>
        <v>-7942.98</v>
      </c>
      <c r="Q20" s="1"/>
      <c r="R20" s="18">
        <f>ROUND(IF(P20=0,IF(N20=0,0,1),N20/P20),5)</f>
        <v>2.00136</v>
      </c>
      <c r="S20" s="1"/>
      <c r="T20" s="7">
        <f>T19</f>
        <v>-47657.89</v>
      </c>
    </row>
    <row r="21" ht="13.5" thickTop="1"/>
    <row r="23" spans="1:20" s="8" customFormat="1" ht="12.75">
      <c r="A23" s="13"/>
      <c r="B23" s="13"/>
      <c r="C23" s="13"/>
      <c r="D23" s="13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</sheetData>
  <sheetProtection/>
  <printOptions/>
  <pageMargins left="0.75" right="0.75" top="1" bottom="1" header="0.1" footer="0.5"/>
  <pageSetup horizontalDpi="600" verticalDpi="600" orientation="landscape" scale="89" r:id="rId2"/>
  <headerFooter alignWithMargins="0">
    <oddHeader>&amp;C&amp;"Arial,Bold"&amp;12 West Piedmont Workforce Investment Board
&amp;14 Statement of Account-Unobligated Youth In
&amp;10 August 2013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/>
  <dimension ref="A1:R32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3.8515625" style="13" customWidth="1"/>
    <col min="6" max="6" width="7.57421875" style="14" bestFit="1" customWidth="1"/>
    <col min="7" max="7" width="2.28125" style="14" customWidth="1"/>
    <col min="8" max="8" width="8.421875" style="14" bestFit="1" customWidth="1"/>
    <col min="9" max="9" width="2.28125" style="14" customWidth="1"/>
    <col min="10" max="10" width="10.281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28125" style="14" bestFit="1" customWidth="1"/>
    <col min="17" max="17" width="2.28125" style="14" customWidth="1"/>
    <col min="18" max="18" width="12.421875" style="14" bestFit="1" customWidth="1"/>
  </cols>
  <sheetData>
    <row r="1" spans="1:18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30</v>
      </c>
      <c r="K2" s="11"/>
      <c r="L2" s="10" t="s">
        <v>237</v>
      </c>
      <c r="M2" s="11"/>
      <c r="N2" s="10" t="s">
        <v>1</v>
      </c>
      <c r="O2" s="11"/>
      <c r="P2" s="10" t="s">
        <v>30</v>
      </c>
      <c r="Q2" s="11"/>
      <c r="R2" s="10" t="s">
        <v>2</v>
      </c>
    </row>
    <row r="3" spans="1:18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15"/>
      <c r="K3" s="4"/>
      <c r="L3" s="3"/>
      <c r="M3" s="4"/>
      <c r="N3" s="3"/>
      <c r="O3" s="4"/>
      <c r="P3" s="15"/>
      <c r="Q3" s="4"/>
      <c r="R3" s="3"/>
    </row>
    <row r="4" spans="1:18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15"/>
      <c r="K4" s="4"/>
      <c r="L4" s="3"/>
      <c r="M4" s="4"/>
      <c r="N4" s="3"/>
      <c r="O4" s="4"/>
      <c r="P4" s="15"/>
      <c r="Q4" s="4"/>
      <c r="R4" s="3"/>
    </row>
    <row r="5" spans="1:18" ht="12.75">
      <c r="A5" s="1"/>
      <c r="B5" s="1"/>
      <c r="C5" s="1"/>
      <c r="D5" s="1"/>
      <c r="E5" s="1" t="s">
        <v>9</v>
      </c>
      <c r="F5" s="3">
        <v>636.93</v>
      </c>
      <c r="G5" s="4"/>
      <c r="H5" s="3">
        <v>666.67</v>
      </c>
      <c r="I5" s="4"/>
      <c r="J5" s="15">
        <f aca="true" t="shared" si="0" ref="J5:J32">ROUND(IF(H5=0,IF(F5=0,0,1),F5/H5),5)</f>
        <v>0.95539</v>
      </c>
      <c r="K5" s="4"/>
      <c r="L5" s="3">
        <v>920.49</v>
      </c>
      <c r="M5" s="4"/>
      <c r="N5" s="3">
        <v>1333.34</v>
      </c>
      <c r="O5" s="4"/>
      <c r="P5" s="15">
        <f aca="true" t="shared" si="1" ref="P5:P32">ROUND(IF(N5=0,IF(L5=0,0,1),L5/N5),5)</f>
        <v>0.69036</v>
      </c>
      <c r="Q5" s="4"/>
      <c r="R5" s="3">
        <v>8000</v>
      </c>
    </row>
    <row r="6" spans="1:18" ht="12.75">
      <c r="A6" s="1"/>
      <c r="B6" s="1"/>
      <c r="C6" s="1"/>
      <c r="D6" s="1"/>
      <c r="E6" s="1" t="s">
        <v>32</v>
      </c>
      <c r="F6" s="3">
        <v>3338.36</v>
      </c>
      <c r="G6" s="4"/>
      <c r="H6" s="3">
        <v>3903.25</v>
      </c>
      <c r="I6" s="4"/>
      <c r="J6" s="15">
        <f t="shared" si="0"/>
        <v>0.85528</v>
      </c>
      <c r="K6" s="4"/>
      <c r="L6" s="3">
        <v>6826.4</v>
      </c>
      <c r="M6" s="4"/>
      <c r="N6" s="3">
        <v>7806.5</v>
      </c>
      <c r="O6" s="4"/>
      <c r="P6" s="15">
        <f t="shared" si="1"/>
        <v>0.87445</v>
      </c>
      <c r="Q6" s="4"/>
      <c r="R6" s="3">
        <v>46839</v>
      </c>
    </row>
    <row r="7" spans="1:18" ht="12.75">
      <c r="A7" s="1"/>
      <c r="B7" s="1"/>
      <c r="C7" s="1"/>
      <c r="D7" s="1"/>
      <c r="E7" s="1" t="s">
        <v>102</v>
      </c>
      <c r="F7" s="3">
        <v>76.93</v>
      </c>
      <c r="G7" s="4"/>
      <c r="H7" s="3">
        <v>216.67</v>
      </c>
      <c r="I7" s="4"/>
      <c r="J7" s="15">
        <f t="shared" si="0"/>
        <v>0.35506</v>
      </c>
      <c r="K7" s="4"/>
      <c r="L7" s="3">
        <v>192</v>
      </c>
      <c r="M7" s="4"/>
      <c r="N7" s="3">
        <v>433.34</v>
      </c>
      <c r="O7" s="4"/>
      <c r="P7" s="15">
        <f t="shared" si="1"/>
        <v>0.44307</v>
      </c>
      <c r="Q7" s="4"/>
      <c r="R7" s="3">
        <v>2600</v>
      </c>
    </row>
    <row r="8" spans="1:18" ht="12.75">
      <c r="A8" s="1"/>
      <c r="B8" s="1"/>
      <c r="C8" s="1"/>
      <c r="D8" s="1"/>
      <c r="E8" s="1" t="s">
        <v>33</v>
      </c>
      <c r="F8" s="3">
        <v>263.47</v>
      </c>
      <c r="G8" s="4"/>
      <c r="H8" s="3">
        <v>1072.92</v>
      </c>
      <c r="I8" s="4"/>
      <c r="J8" s="15">
        <f t="shared" si="0"/>
        <v>0.24556</v>
      </c>
      <c r="K8" s="4"/>
      <c r="L8" s="3">
        <v>1042.37</v>
      </c>
      <c r="M8" s="4"/>
      <c r="N8" s="3">
        <v>2145.84</v>
      </c>
      <c r="O8" s="4"/>
      <c r="P8" s="15">
        <f t="shared" si="1"/>
        <v>0.48576</v>
      </c>
      <c r="Q8" s="4"/>
      <c r="R8" s="3">
        <v>12875</v>
      </c>
    </row>
    <row r="9" spans="1:18" ht="12.75">
      <c r="A9" s="1"/>
      <c r="B9" s="1"/>
      <c r="C9" s="1"/>
      <c r="D9" s="1"/>
      <c r="E9" s="1" t="s">
        <v>99</v>
      </c>
      <c r="F9" s="3">
        <v>0</v>
      </c>
      <c r="G9" s="4"/>
      <c r="H9" s="3">
        <v>130.01</v>
      </c>
      <c r="I9" s="4"/>
      <c r="J9" s="15">
        <f t="shared" si="0"/>
        <v>0</v>
      </c>
      <c r="K9" s="4"/>
      <c r="L9" s="3">
        <v>0</v>
      </c>
      <c r="M9" s="4"/>
      <c r="N9" s="3">
        <v>260.02</v>
      </c>
      <c r="O9" s="4"/>
      <c r="P9" s="15">
        <f t="shared" si="1"/>
        <v>0</v>
      </c>
      <c r="Q9" s="4"/>
      <c r="R9" s="3">
        <v>1560.08</v>
      </c>
    </row>
    <row r="10" spans="1:18" ht="12.75">
      <c r="A10" s="1"/>
      <c r="B10" s="1"/>
      <c r="C10" s="1"/>
      <c r="D10" s="1"/>
      <c r="E10" s="1" t="s">
        <v>14</v>
      </c>
      <c r="F10" s="3">
        <v>0</v>
      </c>
      <c r="G10" s="4"/>
      <c r="H10" s="3">
        <v>16.67</v>
      </c>
      <c r="I10" s="4"/>
      <c r="J10" s="15">
        <f t="shared" si="0"/>
        <v>0</v>
      </c>
      <c r="K10" s="4"/>
      <c r="L10" s="3">
        <v>0</v>
      </c>
      <c r="M10" s="4"/>
      <c r="N10" s="3">
        <v>33.34</v>
      </c>
      <c r="O10" s="4"/>
      <c r="P10" s="15">
        <f t="shared" si="1"/>
        <v>0</v>
      </c>
      <c r="Q10" s="4"/>
      <c r="R10" s="3">
        <v>200</v>
      </c>
    </row>
    <row r="11" spans="1:18" ht="12.75">
      <c r="A11" s="1"/>
      <c r="B11" s="1"/>
      <c r="C11" s="1"/>
      <c r="D11" s="1"/>
      <c r="E11" s="1" t="s">
        <v>15</v>
      </c>
      <c r="F11" s="3">
        <v>0</v>
      </c>
      <c r="G11" s="4"/>
      <c r="H11" s="3">
        <v>41.67</v>
      </c>
      <c r="I11" s="4"/>
      <c r="J11" s="15">
        <f t="shared" si="0"/>
        <v>0</v>
      </c>
      <c r="K11" s="4"/>
      <c r="L11" s="3">
        <v>0</v>
      </c>
      <c r="M11" s="4"/>
      <c r="N11" s="3">
        <v>83.34</v>
      </c>
      <c r="O11" s="4"/>
      <c r="P11" s="15">
        <f t="shared" si="1"/>
        <v>0</v>
      </c>
      <c r="Q11" s="4"/>
      <c r="R11" s="3">
        <v>500</v>
      </c>
    </row>
    <row r="12" spans="1:18" ht="12.75">
      <c r="A12" s="1"/>
      <c r="B12" s="1"/>
      <c r="C12" s="1"/>
      <c r="D12" s="1"/>
      <c r="E12" s="1" t="s">
        <v>16</v>
      </c>
      <c r="F12" s="3">
        <v>0</v>
      </c>
      <c r="G12" s="4"/>
      <c r="H12" s="3">
        <v>20.84</v>
      </c>
      <c r="I12" s="4"/>
      <c r="J12" s="15">
        <f t="shared" si="0"/>
        <v>0</v>
      </c>
      <c r="K12" s="4"/>
      <c r="L12" s="3">
        <v>0</v>
      </c>
      <c r="M12" s="4"/>
      <c r="N12" s="3">
        <v>41.68</v>
      </c>
      <c r="O12" s="4"/>
      <c r="P12" s="15">
        <f t="shared" si="1"/>
        <v>0</v>
      </c>
      <c r="Q12" s="4"/>
      <c r="R12" s="3">
        <v>250</v>
      </c>
    </row>
    <row r="13" spans="1:18" ht="12.75">
      <c r="A13" s="1"/>
      <c r="B13" s="1"/>
      <c r="C13" s="1"/>
      <c r="D13" s="1"/>
      <c r="E13" s="1" t="s">
        <v>17</v>
      </c>
      <c r="F13" s="3">
        <v>464.07</v>
      </c>
      <c r="G13" s="4"/>
      <c r="H13" s="3">
        <v>155</v>
      </c>
      <c r="I13" s="4"/>
      <c r="J13" s="15">
        <f t="shared" si="0"/>
        <v>2.994</v>
      </c>
      <c r="K13" s="4"/>
      <c r="L13" s="3">
        <v>464.07</v>
      </c>
      <c r="M13" s="4"/>
      <c r="N13" s="3">
        <v>310</v>
      </c>
      <c r="O13" s="4"/>
      <c r="P13" s="15">
        <f t="shared" si="1"/>
        <v>1.497</v>
      </c>
      <c r="Q13" s="4"/>
      <c r="R13" s="3">
        <v>1860</v>
      </c>
    </row>
    <row r="14" spans="1:18" ht="12.75">
      <c r="A14" s="1"/>
      <c r="B14" s="1"/>
      <c r="C14" s="1"/>
      <c r="D14" s="1"/>
      <c r="E14" s="1" t="s">
        <v>21</v>
      </c>
      <c r="F14" s="3">
        <v>578.15</v>
      </c>
      <c r="G14" s="4"/>
      <c r="H14" s="3">
        <v>620</v>
      </c>
      <c r="I14" s="4"/>
      <c r="J14" s="15">
        <f t="shared" si="0"/>
        <v>0.9325</v>
      </c>
      <c r="K14" s="4"/>
      <c r="L14" s="3">
        <v>874.22</v>
      </c>
      <c r="M14" s="4"/>
      <c r="N14" s="3">
        <v>1240</v>
      </c>
      <c r="O14" s="4"/>
      <c r="P14" s="15">
        <f t="shared" si="1"/>
        <v>0.70502</v>
      </c>
      <c r="Q14" s="4"/>
      <c r="R14" s="3">
        <v>7440</v>
      </c>
    </row>
    <row r="15" spans="1:18" ht="12.75">
      <c r="A15" s="1"/>
      <c r="B15" s="1"/>
      <c r="C15" s="1"/>
      <c r="D15" s="1"/>
      <c r="E15" s="1" t="s">
        <v>22</v>
      </c>
      <c r="F15" s="3">
        <v>62.5</v>
      </c>
      <c r="G15" s="4"/>
      <c r="H15" s="3">
        <v>77.5</v>
      </c>
      <c r="I15" s="4"/>
      <c r="J15" s="15">
        <f t="shared" si="0"/>
        <v>0.80645</v>
      </c>
      <c r="K15" s="4"/>
      <c r="L15" s="3">
        <v>62.5</v>
      </c>
      <c r="M15" s="4"/>
      <c r="N15" s="3">
        <v>155</v>
      </c>
      <c r="O15" s="4"/>
      <c r="P15" s="15">
        <f t="shared" si="1"/>
        <v>0.40323</v>
      </c>
      <c r="Q15" s="4"/>
      <c r="R15" s="3">
        <v>930</v>
      </c>
    </row>
    <row r="16" spans="1:18" ht="12.75">
      <c r="A16" s="1"/>
      <c r="B16" s="1"/>
      <c r="C16" s="1"/>
      <c r="D16" s="1"/>
      <c r="E16" s="1" t="s">
        <v>23</v>
      </c>
      <c r="F16" s="3">
        <v>3.17</v>
      </c>
      <c r="G16" s="4"/>
      <c r="H16" s="3">
        <v>250</v>
      </c>
      <c r="I16" s="4"/>
      <c r="J16" s="15">
        <f t="shared" si="0"/>
        <v>0.01268</v>
      </c>
      <c r="K16" s="4"/>
      <c r="L16" s="3">
        <v>3.17</v>
      </c>
      <c r="M16" s="4"/>
      <c r="N16" s="3">
        <v>500</v>
      </c>
      <c r="O16" s="4"/>
      <c r="P16" s="15">
        <f t="shared" si="1"/>
        <v>0.00634</v>
      </c>
      <c r="Q16" s="4"/>
      <c r="R16" s="3">
        <v>3000</v>
      </c>
    </row>
    <row r="17" spans="1:18" ht="12.75">
      <c r="A17" s="1"/>
      <c r="B17" s="1"/>
      <c r="C17" s="1"/>
      <c r="D17" s="1"/>
      <c r="E17" s="1" t="s">
        <v>26</v>
      </c>
      <c r="F17" s="3">
        <v>0</v>
      </c>
      <c r="G17" s="4"/>
      <c r="H17" s="3">
        <v>41.67</v>
      </c>
      <c r="I17" s="4"/>
      <c r="J17" s="15">
        <f t="shared" si="0"/>
        <v>0</v>
      </c>
      <c r="K17" s="4"/>
      <c r="L17" s="3">
        <v>0</v>
      </c>
      <c r="M17" s="4"/>
      <c r="N17" s="3">
        <v>83.34</v>
      </c>
      <c r="O17" s="4"/>
      <c r="P17" s="15">
        <f t="shared" si="1"/>
        <v>0</v>
      </c>
      <c r="Q17" s="4"/>
      <c r="R17" s="3">
        <v>500</v>
      </c>
    </row>
    <row r="18" spans="1:18" ht="12.75">
      <c r="A18" s="1"/>
      <c r="B18" s="1"/>
      <c r="C18" s="1"/>
      <c r="D18" s="1"/>
      <c r="E18" s="1" t="s">
        <v>94</v>
      </c>
      <c r="F18" s="3">
        <v>220.12</v>
      </c>
      <c r="G18" s="4"/>
      <c r="H18" s="3">
        <v>1569.77</v>
      </c>
      <c r="I18" s="4"/>
      <c r="J18" s="15">
        <f t="shared" si="0"/>
        <v>0.14022</v>
      </c>
      <c r="K18" s="4"/>
      <c r="L18" s="3">
        <v>220.12</v>
      </c>
      <c r="M18" s="4"/>
      <c r="N18" s="3">
        <v>3139.54</v>
      </c>
      <c r="O18" s="4"/>
      <c r="P18" s="15">
        <f t="shared" si="1"/>
        <v>0.07011</v>
      </c>
      <c r="Q18" s="4"/>
      <c r="R18" s="3">
        <v>18837.17</v>
      </c>
    </row>
    <row r="19" spans="1:18" s="8" customFormat="1" ht="11.25">
      <c r="A19" s="1"/>
      <c r="B19" s="1"/>
      <c r="C19" s="1"/>
      <c r="D19" s="1"/>
      <c r="E19" s="1" t="s">
        <v>95</v>
      </c>
      <c r="F19" s="3">
        <v>0</v>
      </c>
      <c r="G19" s="4"/>
      <c r="H19" s="3">
        <v>310</v>
      </c>
      <c r="I19" s="4"/>
      <c r="J19" s="15">
        <f t="shared" si="0"/>
        <v>0</v>
      </c>
      <c r="K19" s="4"/>
      <c r="L19" s="3">
        <v>0</v>
      </c>
      <c r="M19" s="4"/>
      <c r="N19" s="3">
        <v>620</v>
      </c>
      <c r="O19" s="4"/>
      <c r="P19" s="15">
        <f t="shared" si="1"/>
        <v>0</v>
      </c>
      <c r="Q19" s="4"/>
      <c r="R19" s="3">
        <v>3720</v>
      </c>
    </row>
    <row r="20" spans="1:18" s="8" customFormat="1" ht="11.25">
      <c r="A20" s="1"/>
      <c r="B20" s="1"/>
      <c r="C20" s="1"/>
      <c r="D20" s="1"/>
      <c r="E20" s="1" t="s">
        <v>98</v>
      </c>
      <c r="F20" s="3">
        <v>0</v>
      </c>
      <c r="G20" s="4"/>
      <c r="H20" s="3">
        <v>588.86</v>
      </c>
      <c r="I20" s="4"/>
      <c r="J20" s="15">
        <f t="shared" si="0"/>
        <v>0</v>
      </c>
      <c r="K20" s="4"/>
      <c r="L20" s="3">
        <v>0</v>
      </c>
      <c r="M20" s="4"/>
      <c r="N20" s="3">
        <v>1177.72</v>
      </c>
      <c r="O20" s="4"/>
      <c r="P20" s="15">
        <f t="shared" si="1"/>
        <v>0</v>
      </c>
      <c r="Q20" s="4"/>
      <c r="R20" s="3">
        <v>7066.33</v>
      </c>
    </row>
    <row r="21" spans="1:18" s="8" customFormat="1" ht="11.25">
      <c r="A21" s="1"/>
      <c r="B21" s="1"/>
      <c r="C21" s="1"/>
      <c r="D21" s="1"/>
      <c r="E21" s="1" t="s">
        <v>100</v>
      </c>
      <c r="F21" s="3">
        <v>300</v>
      </c>
      <c r="G21" s="4"/>
      <c r="H21" s="3">
        <v>1267</v>
      </c>
      <c r="I21" s="4"/>
      <c r="J21" s="15">
        <f t="shared" si="0"/>
        <v>0.23678</v>
      </c>
      <c r="K21" s="4"/>
      <c r="L21" s="3">
        <v>300</v>
      </c>
      <c r="M21" s="4"/>
      <c r="N21" s="3">
        <v>2534</v>
      </c>
      <c r="O21" s="4"/>
      <c r="P21" s="15">
        <f t="shared" si="1"/>
        <v>0.11839</v>
      </c>
      <c r="Q21" s="4"/>
      <c r="R21" s="3">
        <v>15203.94</v>
      </c>
    </row>
    <row r="22" spans="1:18" ht="12.75">
      <c r="A22" s="1"/>
      <c r="B22" s="1"/>
      <c r="C22" s="1"/>
      <c r="D22" s="1"/>
      <c r="E22" s="1" t="s">
        <v>96</v>
      </c>
      <c r="F22" s="3">
        <v>0</v>
      </c>
      <c r="G22" s="4"/>
      <c r="H22" s="3">
        <v>235.12</v>
      </c>
      <c r="I22" s="4"/>
      <c r="J22" s="15">
        <f t="shared" si="0"/>
        <v>0</v>
      </c>
      <c r="K22" s="4"/>
      <c r="L22" s="3">
        <v>0</v>
      </c>
      <c r="M22" s="4"/>
      <c r="N22" s="3">
        <v>470.24</v>
      </c>
      <c r="O22" s="4"/>
      <c r="P22" s="15">
        <f t="shared" si="1"/>
        <v>0</v>
      </c>
      <c r="Q22" s="4"/>
      <c r="R22" s="3">
        <v>2821.43</v>
      </c>
    </row>
    <row r="23" spans="1:18" s="8" customFormat="1" ht="11.25">
      <c r="A23" s="1"/>
      <c r="B23" s="1"/>
      <c r="C23" s="1"/>
      <c r="D23" s="1"/>
      <c r="E23" s="1" t="s">
        <v>138</v>
      </c>
      <c r="F23" s="3">
        <v>0</v>
      </c>
      <c r="G23" s="4"/>
      <c r="H23" s="3">
        <v>61.65</v>
      </c>
      <c r="I23" s="4"/>
      <c r="J23" s="15">
        <f t="shared" si="0"/>
        <v>0</v>
      </c>
      <c r="K23" s="4"/>
      <c r="L23" s="3">
        <v>0</v>
      </c>
      <c r="M23" s="4"/>
      <c r="N23" s="3">
        <v>123.3</v>
      </c>
      <c r="O23" s="4"/>
      <c r="P23" s="15">
        <f t="shared" si="1"/>
        <v>0</v>
      </c>
      <c r="Q23" s="4"/>
      <c r="R23" s="3">
        <v>739.72</v>
      </c>
    </row>
    <row r="24" spans="1:18" ht="12.75">
      <c r="A24" s="1"/>
      <c r="B24" s="1"/>
      <c r="C24" s="1"/>
      <c r="D24" s="1"/>
      <c r="E24" s="1" t="s">
        <v>31</v>
      </c>
      <c r="F24" s="3">
        <v>25</v>
      </c>
      <c r="G24" s="4"/>
      <c r="H24" s="3">
        <v>41.67</v>
      </c>
      <c r="I24" s="4"/>
      <c r="J24" s="15">
        <f t="shared" si="0"/>
        <v>0.59995</v>
      </c>
      <c r="K24" s="4"/>
      <c r="L24" s="3">
        <v>25</v>
      </c>
      <c r="M24" s="4"/>
      <c r="N24" s="3">
        <v>83.34</v>
      </c>
      <c r="O24" s="4"/>
      <c r="P24" s="15">
        <f t="shared" si="1"/>
        <v>0.29998</v>
      </c>
      <c r="Q24" s="4"/>
      <c r="R24" s="3">
        <v>500</v>
      </c>
    </row>
    <row r="25" spans="1:18" s="8" customFormat="1" ht="11.25">
      <c r="A25" s="1"/>
      <c r="B25" s="1"/>
      <c r="C25" s="1"/>
      <c r="D25" s="1"/>
      <c r="E25" s="1" t="s">
        <v>97</v>
      </c>
      <c r="F25" s="3">
        <v>1479</v>
      </c>
      <c r="G25" s="4"/>
      <c r="H25" s="3">
        <v>166.67</v>
      </c>
      <c r="I25" s="4"/>
      <c r="J25" s="15">
        <f t="shared" si="0"/>
        <v>8.87382</v>
      </c>
      <c r="K25" s="4"/>
      <c r="L25" s="3">
        <v>1479</v>
      </c>
      <c r="M25" s="4"/>
      <c r="N25" s="3">
        <v>333.34</v>
      </c>
      <c r="O25" s="4"/>
      <c r="P25" s="15">
        <f t="shared" si="1"/>
        <v>4.43691</v>
      </c>
      <c r="Q25" s="4"/>
      <c r="R25" s="3">
        <v>2000</v>
      </c>
    </row>
    <row r="26" spans="1:18" ht="12.75">
      <c r="A26" s="1"/>
      <c r="B26" s="1"/>
      <c r="C26" s="1"/>
      <c r="D26" s="1"/>
      <c r="E26" s="1" t="s">
        <v>117</v>
      </c>
      <c r="F26" s="3">
        <v>0</v>
      </c>
      <c r="G26" s="4"/>
      <c r="H26" s="3">
        <v>155</v>
      </c>
      <c r="I26" s="4"/>
      <c r="J26" s="15">
        <f t="shared" si="0"/>
        <v>0</v>
      </c>
      <c r="K26" s="4"/>
      <c r="L26" s="3">
        <v>0</v>
      </c>
      <c r="M26" s="4"/>
      <c r="N26" s="3">
        <v>310</v>
      </c>
      <c r="O26" s="4"/>
      <c r="P26" s="15">
        <f t="shared" si="1"/>
        <v>0</v>
      </c>
      <c r="Q26" s="4"/>
      <c r="R26" s="3">
        <v>1860</v>
      </c>
    </row>
    <row r="27" spans="1:18" ht="12.75">
      <c r="A27" s="1"/>
      <c r="B27" s="1"/>
      <c r="C27" s="1"/>
      <c r="D27" s="1"/>
      <c r="E27" s="1" t="s">
        <v>35</v>
      </c>
      <c r="F27" s="3">
        <v>1261.43</v>
      </c>
      <c r="G27" s="4"/>
      <c r="H27" s="3">
        <v>896.87</v>
      </c>
      <c r="I27" s="4"/>
      <c r="J27" s="15">
        <f t="shared" si="0"/>
        <v>1.40648</v>
      </c>
      <c r="K27" s="4"/>
      <c r="L27" s="3">
        <v>1261.43</v>
      </c>
      <c r="M27" s="4"/>
      <c r="N27" s="3">
        <v>1793.74</v>
      </c>
      <c r="O27" s="4"/>
      <c r="P27" s="15">
        <f t="shared" si="1"/>
        <v>0.70324</v>
      </c>
      <c r="Q27" s="4"/>
      <c r="R27" s="3">
        <v>10762.46</v>
      </c>
    </row>
    <row r="28" spans="1:18" ht="12.75">
      <c r="A28" s="1"/>
      <c r="B28" s="1"/>
      <c r="C28" s="1"/>
      <c r="D28" s="1"/>
      <c r="E28" s="1" t="s">
        <v>118</v>
      </c>
      <c r="F28" s="3">
        <v>0</v>
      </c>
      <c r="G28" s="4"/>
      <c r="H28" s="3">
        <v>1440.25</v>
      </c>
      <c r="I28" s="4"/>
      <c r="J28" s="15">
        <f t="shared" si="0"/>
        <v>0</v>
      </c>
      <c r="K28" s="4"/>
      <c r="L28" s="3">
        <v>0</v>
      </c>
      <c r="M28" s="4"/>
      <c r="N28" s="3">
        <v>2880.5</v>
      </c>
      <c r="O28" s="4"/>
      <c r="P28" s="15">
        <f t="shared" si="1"/>
        <v>0</v>
      </c>
      <c r="Q28" s="4"/>
      <c r="R28" s="3">
        <v>17282.93</v>
      </c>
    </row>
    <row r="29" spans="1:18" ht="13.5" thickBot="1">
      <c r="A29" s="1"/>
      <c r="B29" s="1"/>
      <c r="C29" s="1"/>
      <c r="D29" s="1"/>
      <c r="E29" s="1" t="s">
        <v>139</v>
      </c>
      <c r="F29" s="5">
        <v>0</v>
      </c>
      <c r="G29" s="4"/>
      <c r="H29" s="5">
        <v>1964.83</v>
      </c>
      <c r="I29" s="4"/>
      <c r="J29" s="16">
        <f t="shared" si="0"/>
        <v>0</v>
      </c>
      <c r="K29" s="4"/>
      <c r="L29" s="5">
        <v>0</v>
      </c>
      <c r="M29" s="4"/>
      <c r="N29" s="5">
        <v>3929.66</v>
      </c>
      <c r="O29" s="4"/>
      <c r="P29" s="16">
        <f t="shared" si="1"/>
        <v>0</v>
      </c>
      <c r="Q29" s="4"/>
      <c r="R29" s="5">
        <v>23577.92</v>
      </c>
    </row>
    <row r="30" spans="1:18" s="8" customFormat="1" ht="12" thickBot="1">
      <c r="A30" s="1"/>
      <c r="B30" s="1"/>
      <c r="C30" s="1"/>
      <c r="D30" s="1" t="s">
        <v>27</v>
      </c>
      <c r="E30" s="1"/>
      <c r="F30" s="6">
        <f>ROUND(SUM(F4:F29),5)</f>
        <v>8709.13</v>
      </c>
      <c r="G30" s="4"/>
      <c r="H30" s="6">
        <f>ROUND(SUM(H4:H29),5)</f>
        <v>15910.56</v>
      </c>
      <c r="I30" s="4"/>
      <c r="J30" s="17">
        <f t="shared" si="0"/>
        <v>0.54738</v>
      </c>
      <c r="K30" s="4"/>
      <c r="L30" s="6">
        <f>ROUND(SUM(L4:L29),5)</f>
        <v>13670.77</v>
      </c>
      <c r="M30" s="4"/>
      <c r="N30" s="6">
        <f>ROUND(SUM(N4:N29),5)</f>
        <v>31821.12</v>
      </c>
      <c r="O30" s="4"/>
      <c r="P30" s="17">
        <f t="shared" si="1"/>
        <v>0.42961</v>
      </c>
      <c r="Q30" s="4"/>
      <c r="R30" s="6">
        <f>ROUND(SUM(R4:R29),5)</f>
        <v>190925.98</v>
      </c>
    </row>
    <row r="31" spans="1:18" ht="25.5" customHeight="1" thickBot="1">
      <c r="A31" s="1"/>
      <c r="B31" s="1" t="s">
        <v>28</v>
      </c>
      <c r="C31" s="1"/>
      <c r="D31" s="1"/>
      <c r="E31" s="1"/>
      <c r="F31" s="6">
        <f>ROUND(F3-F30,5)</f>
        <v>-8709.13</v>
      </c>
      <c r="G31" s="4"/>
      <c r="H31" s="6">
        <f>ROUND(H3-H30,5)</f>
        <v>-15910.56</v>
      </c>
      <c r="I31" s="4"/>
      <c r="J31" s="17">
        <f t="shared" si="0"/>
        <v>0.54738</v>
      </c>
      <c r="K31" s="4"/>
      <c r="L31" s="6">
        <f>ROUND(L3-L30,5)</f>
        <v>-13670.77</v>
      </c>
      <c r="M31" s="4"/>
      <c r="N31" s="6">
        <f>ROUND(N3-N30,5)</f>
        <v>-31821.12</v>
      </c>
      <c r="O31" s="4"/>
      <c r="P31" s="17">
        <f t="shared" si="1"/>
        <v>0.42961</v>
      </c>
      <c r="Q31" s="4"/>
      <c r="R31" s="6">
        <f>ROUND(R3-R30,5)</f>
        <v>-190925.98</v>
      </c>
    </row>
    <row r="32" spans="1:18" s="8" customFormat="1" ht="25.5" customHeight="1" thickBot="1">
      <c r="A32" s="1" t="s">
        <v>29</v>
      </c>
      <c r="B32" s="1"/>
      <c r="C32" s="1"/>
      <c r="D32" s="1"/>
      <c r="E32" s="1"/>
      <c r="F32" s="7">
        <f>F31</f>
        <v>-8709.13</v>
      </c>
      <c r="G32" s="1"/>
      <c r="H32" s="7">
        <f>H31</f>
        <v>-15910.56</v>
      </c>
      <c r="I32" s="1"/>
      <c r="J32" s="18">
        <f t="shared" si="0"/>
        <v>0.54738</v>
      </c>
      <c r="K32" s="1"/>
      <c r="L32" s="7">
        <f>L31</f>
        <v>-13670.77</v>
      </c>
      <c r="M32" s="1"/>
      <c r="N32" s="7">
        <f>N31</f>
        <v>-31821.12</v>
      </c>
      <c r="O32" s="1"/>
      <c r="P32" s="18">
        <f t="shared" si="1"/>
        <v>0.42961</v>
      </c>
      <c r="Q32" s="1"/>
      <c r="R32" s="7">
        <f>R31</f>
        <v>-190925.98</v>
      </c>
    </row>
    <row r="33" ht="13.5" thickTop="1"/>
  </sheetData>
  <sheetProtection/>
  <printOptions/>
  <pageMargins left="0.75" right="0.75" top="1" bottom="1" header="0.1" footer="0.5"/>
  <pageSetup horizontalDpi="600" verticalDpi="600" orientation="landscape" scale="94" r:id="rId2"/>
  <headerFooter alignWithMargins="0">
    <oddHeader>&amp;C&amp;"Arial,Bold"&amp;12 West Piedmont Workforce Investment Board
&amp;14 Statement of Account-Danville/Pitts. Co. Youth Out of School
&amp;10 August 2013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R28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1.8515625" style="13" customWidth="1"/>
    <col min="6" max="6" width="7.57421875" style="14" bestFit="1" customWidth="1"/>
    <col min="7" max="7" width="2.28125" style="14" customWidth="1"/>
    <col min="8" max="8" width="8.421875" style="14" bestFit="1" customWidth="1"/>
    <col min="9" max="9" width="2.28125" style="14" customWidth="1"/>
    <col min="10" max="10" width="10.281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28125" style="14" bestFit="1" customWidth="1"/>
    <col min="17" max="17" width="2.28125" style="14" customWidth="1"/>
    <col min="18" max="18" width="12.421875" style="14" bestFit="1" customWidth="1"/>
  </cols>
  <sheetData>
    <row r="1" spans="1:18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30</v>
      </c>
      <c r="K2" s="11"/>
      <c r="L2" s="10" t="s">
        <v>237</v>
      </c>
      <c r="M2" s="11"/>
      <c r="N2" s="10" t="s">
        <v>1</v>
      </c>
      <c r="O2" s="11"/>
      <c r="P2" s="10" t="s">
        <v>30</v>
      </c>
      <c r="Q2" s="11"/>
      <c r="R2" s="10" t="s">
        <v>2</v>
      </c>
    </row>
    <row r="3" spans="1:18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15"/>
      <c r="K3" s="4"/>
      <c r="L3" s="3"/>
      <c r="M3" s="4"/>
      <c r="N3" s="3"/>
      <c r="O3" s="4"/>
      <c r="P3" s="15"/>
      <c r="Q3" s="4"/>
      <c r="R3" s="3"/>
    </row>
    <row r="4" spans="1:18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15"/>
      <c r="K4" s="4"/>
      <c r="L4" s="3"/>
      <c r="M4" s="4"/>
      <c r="N4" s="3"/>
      <c r="O4" s="4"/>
      <c r="P4" s="15"/>
      <c r="Q4" s="4"/>
      <c r="R4" s="3"/>
    </row>
    <row r="5" spans="1:18" ht="12.75">
      <c r="A5" s="1"/>
      <c r="B5" s="1"/>
      <c r="C5" s="1"/>
      <c r="D5" s="1"/>
      <c r="E5" s="1" t="s">
        <v>9</v>
      </c>
      <c r="F5" s="3">
        <v>551.5</v>
      </c>
      <c r="G5" s="4"/>
      <c r="H5" s="3">
        <v>507.61</v>
      </c>
      <c r="I5" s="4"/>
      <c r="J5" s="15">
        <f aca="true" t="shared" si="0" ref="J5:J26">ROUND(IF(H5=0,IF(F5=0,0,1),F5/H5),5)</f>
        <v>1.08646</v>
      </c>
      <c r="K5" s="4"/>
      <c r="L5" s="3">
        <v>835.73</v>
      </c>
      <c r="M5" s="4"/>
      <c r="N5" s="3">
        <v>1015.22</v>
      </c>
      <c r="O5" s="4"/>
      <c r="P5" s="15">
        <f aca="true" t="shared" si="1" ref="P5:P26">ROUND(IF(N5=0,IF(L5=0,0,1),L5/N5),5)</f>
        <v>0.8232</v>
      </c>
      <c r="Q5" s="4"/>
      <c r="R5" s="3">
        <v>6091.32</v>
      </c>
    </row>
    <row r="6" spans="1:18" ht="12.75">
      <c r="A6" s="1"/>
      <c r="B6" s="1"/>
      <c r="C6" s="1"/>
      <c r="D6" s="1"/>
      <c r="E6" s="1" t="s">
        <v>32</v>
      </c>
      <c r="F6" s="3">
        <v>0</v>
      </c>
      <c r="G6" s="4"/>
      <c r="H6" s="3">
        <v>2029.09</v>
      </c>
      <c r="I6" s="4"/>
      <c r="J6" s="15">
        <f t="shared" si="0"/>
        <v>0</v>
      </c>
      <c r="K6" s="4"/>
      <c r="L6" s="3">
        <v>0</v>
      </c>
      <c r="M6" s="4"/>
      <c r="N6" s="3">
        <v>4058.18</v>
      </c>
      <c r="O6" s="4"/>
      <c r="P6" s="15">
        <f t="shared" si="1"/>
        <v>0</v>
      </c>
      <c r="Q6" s="4"/>
      <c r="R6" s="3">
        <v>24349</v>
      </c>
    </row>
    <row r="7" spans="1:18" ht="12.75">
      <c r="A7" s="1"/>
      <c r="B7" s="1"/>
      <c r="C7" s="1"/>
      <c r="D7" s="1"/>
      <c r="E7" s="1" t="s">
        <v>102</v>
      </c>
      <c r="F7" s="3">
        <v>66.69</v>
      </c>
      <c r="G7" s="4"/>
      <c r="H7" s="3">
        <v>157.4</v>
      </c>
      <c r="I7" s="4"/>
      <c r="J7" s="15">
        <f t="shared" si="0"/>
        <v>0.4237</v>
      </c>
      <c r="K7" s="4"/>
      <c r="L7" s="3">
        <v>182.17</v>
      </c>
      <c r="M7" s="4"/>
      <c r="N7" s="3">
        <v>314.8</v>
      </c>
      <c r="O7" s="4"/>
      <c r="P7" s="15">
        <f t="shared" si="1"/>
        <v>0.57868</v>
      </c>
      <c r="Q7" s="4"/>
      <c r="R7" s="3">
        <v>1888.73</v>
      </c>
    </row>
    <row r="8" spans="1:18" ht="12.75">
      <c r="A8" s="1"/>
      <c r="B8" s="1"/>
      <c r="C8" s="1"/>
      <c r="D8" s="1"/>
      <c r="E8" s="1" t="s">
        <v>33</v>
      </c>
      <c r="F8" s="3">
        <v>0</v>
      </c>
      <c r="G8" s="4"/>
      <c r="H8" s="3">
        <v>652.46</v>
      </c>
      <c r="I8" s="4"/>
      <c r="J8" s="15">
        <f t="shared" si="0"/>
        <v>0</v>
      </c>
      <c r="K8" s="4"/>
      <c r="L8" s="3">
        <v>0</v>
      </c>
      <c r="M8" s="4"/>
      <c r="N8" s="3">
        <v>1304.92</v>
      </c>
      <c r="O8" s="4"/>
      <c r="P8" s="15">
        <f t="shared" si="1"/>
        <v>0</v>
      </c>
      <c r="Q8" s="4"/>
      <c r="R8" s="3">
        <v>7829.46</v>
      </c>
    </row>
    <row r="9" spans="1:18" ht="12.75">
      <c r="A9" s="1"/>
      <c r="B9" s="1"/>
      <c r="C9" s="1"/>
      <c r="D9" s="1"/>
      <c r="E9" s="1" t="s">
        <v>15</v>
      </c>
      <c r="F9" s="3">
        <v>0</v>
      </c>
      <c r="G9" s="4"/>
      <c r="H9" s="3">
        <v>58.34</v>
      </c>
      <c r="I9" s="4"/>
      <c r="J9" s="15">
        <f t="shared" si="0"/>
        <v>0</v>
      </c>
      <c r="K9" s="4"/>
      <c r="L9" s="3">
        <v>0</v>
      </c>
      <c r="M9" s="4"/>
      <c r="N9" s="3">
        <v>116.68</v>
      </c>
      <c r="O9" s="4"/>
      <c r="P9" s="15">
        <f t="shared" si="1"/>
        <v>0</v>
      </c>
      <c r="Q9" s="4"/>
      <c r="R9" s="3">
        <v>700</v>
      </c>
    </row>
    <row r="10" spans="1:18" ht="12.75">
      <c r="A10" s="1"/>
      <c r="B10" s="1"/>
      <c r="C10" s="1"/>
      <c r="D10" s="1"/>
      <c r="E10" s="1" t="s">
        <v>16</v>
      </c>
      <c r="F10" s="3">
        <v>0</v>
      </c>
      <c r="G10" s="4"/>
      <c r="H10" s="3">
        <v>20.84</v>
      </c>
      <c r="I10" s="4"/>
      <c r="J10" s="15">
        <f t="shared" si="0"/>
        <v>0</v>
      </c>
      <c r="K10" s="4"/>
      <c r="L10" s="3">
        <v>0</v>
      </c>
      <c r="M10" s="4"/>
      <c r="N10" s="3">
        <v>41.68</v>
      </c>
      <c r="O10" s="4"/>
      <c r="P10" s="15">
        <f t="shared" si="1"/>
        <v>0</v>
      </c>
      <c r="Q10" s="4"/>
      <c r="R10" s="3">
        <v>250</v>
      </c>
    </row>
    <row r="11" spans="1:18" ht="12.75">
      <c r="A11" s="1"/>
      <c r="B11" s="1"/>
      <c r="C11" s="1"/>
      <c r="D11" s="1"/>
      <c r="E11" s="1" t="s">
        <v>17</v>
      </c>
      <c r="F11" s="3">
        <v>9</v>
      </c>
      <c r="G11" s="4"/>
      <c r="H11" s="3">
        <v>83.34</v>
      </c>
      <c r="I11" s="4"/>
      <c r="J11" s="15">
        <f t="shared" si="0"/>
        <v>0.10799</v>
      </c>
      <c r="K11" s="4"/>
      <c r="L11" s="3">
        <v>9</v>
      </c>
      <c r="M11" s="4"/>
      <c r="N11" s="3">
        <v>166.68</v>
      </c>
      <c r="O11" s="4"/>
      <c r="P11" s="15">
        <f t="shared" si="1"/>
        <v>0.054</v>
      </c>
      <c r="Q11" s="4"/>
      <c r="R11" s="3">
        <v>1000</v>
      </c>
    </row>
    <row r="12" spans="1:18" ht="12.75">
      <c r="A12" s="1"/>
      <c r="B12" s="1"/>
      <c r="C12" s="1"/>
      <c r="D12" s="1"/>
      <c r="E12" s="1" t="s">
        <v>21</v>
      </c>
      <c r="F12" s="3">
        <v>112.66</v>
      </c>
      <c r="G12" s="4"/>
      <c r="H12" s="3">
        <v>250</v>
      </c>
      <c r="I12" s="4"/>
      <c r="J12" s="15">
        <f t="shared" si="0"/>
        <v>0.45064</v>
      </c>
      <c r="K12" s="4"/>
      <c r="L12" s="3">
        <v>225.32</v>
      </c>
      <c r="M12" s="4"/>
      <c r="N12" s="3">
        <v>500</v>
      </c>
      <c r="O12" s="4"/>
      <c r="P12" s="15">
        <f t="shared" si="1"/>
        <v>0.45064</v>
      </c>
      <c r="Q12" s="4"/>
      <c r="R12" s="3">
        <v>3000</v>
      </c>
    </row>
    <row r="13" spans="1:18" ht="12.75">
      <c r="A13" s="1"/>
      <c r="B13" s="1"/>
      <c r="C13" s="1"/>
      <c r="D13" s="1"/>
      <c r="E13" s="1" t="s">
        <v>22</v>
      </c>
      <c r="F13" s="3">
        <v>73.04</v>
      </c>
      <c r="G13" s="4"/>
      <c r="H13" s="3">
        <v>66.67</v>
      </c>
      <c r="I13" s="4"/>
      <c r="J13" s="15">
        <f t="shared" si="0"/>
        <v>1.09555</v>
      </c>
      <c r="K13" s="4"/>
      <c r="L13" s="3">
        <v>73.04</v>
      </c>
      <c r="M13" s="4"/>
      <c r="N13" s="3">
        <v>133.34</v>
      </c>
      <c r="O13" s="4"/>
      <c r="P13" s="15">
        <f t="shared" si="1"/>
        <v>0.54777</v>
      </c>
      <c r="Q13" s="4"/>
      <c r="R13" s="3">
        <v>800</v>
      </c>
    </row>
    <row r="14" spans="1:18" ht="12.75">
      <c r="A14" s="1"/>
      <c r="B14" s="1"/>
      <c r="C14" s="1"/>
      <c r="D14" s="1"/>
      <c r="E14" s="1" t="s">
        <v>23</v>
      </c>
      <c r="F14" s="3">
        <v>3.18</v>
      </c>
      <c r="G14" s="4"/>
      <c r="H14" s="3">
        <v>83.34</v>
      </c>
      <c r="I14" s="4"/>
      <c r="J14" s="15">
        <f t="shared" si="0"/>
        <v>0.03816</v>
      </c>
      <c r="K14" s="4"/>
      <c r="L14" s="3">
        <v>3.18</v>
      </c>
      <c r="M14" s="4"/>
      <c r="N14" s="3">
        <v>166.68</v>
      </c>
      <c r="O14" s="4"/>
      <c r="P14" s="15">
        <f t="shared" si="1"/>
        <v>0.01908</v>
      </c>
      <c r="Q14" s="4"/>
      <c r="R14" s="3">
        <v>1000</v>
      </c>
    </row>
    <row r="15" spans="1:18" ht="12.75">
      <c r="A15" s="1"/>
      <c r="B15" s="1"/>
      <c r="C15" s="1"/>
      <c r="D15" s="1"/>
      <c r="E15" s="1" t="s">
        <v>26</v>
      </c>
      <c r="F15" s="3">
        <v>0</v>
      </c>
      <c r="G15" s="4"/>
      <c r="H15" s="3">
        <v>41.67</v>
      </c>
      <c r="I15" s="4"/>
      <c r="J15" s="15">
        <f t="shared" si="0"/>
        <v>0</v>
      </c>
      <c r="K15" s="4"/>
      <c r="L15" s="3">
        <v>0</v>
      </c>
      <c r="M15" s="4"/>
      <c r="N15" s="3">
        <v>83.34</v>
      </c>
      <c r="O15" s="4"/>
      <c r="P15" s="15">
        <f t="shared" si="1"/>
        <v>0</v>
      </c>
      <c r="Q15" s="4"/>
      <c r="R15" s="3">
        <v>500</v>
      </c>
    </row>
    <row r="16" spans="1:18" ht="12.75">
      <c r="A16" s="1"/>
      <c r="B16" s="1"/>
      <c r="C16" s="1"/>
      <c r="D16" s="1"/>
      <c r="E16" s="1" t="s">
        <v>94</v>
      </c>
      <c r="F16" s="3">
        <v>200</v>
      </c>
      <c r="G16" s="4"/>
      <c r="H16" s="3">
        <v>1255.22</v>
      </c>
      <c r="I16" s="4"/>
      <c r="J16" s="15">
        <f t="shared" si="0"/>
        <v>0.15933</v>
      </c>
      <c r="K16" s="4"/>
      <c r="L16" s="3">
        <v>200</v>
      </c>
      <c r="M16" s="4"/>
      <c r="N16" s="3">
        <v>2510.44</v>
      </c>
      <c r="O16" s="4"/>
      <c r="P16" s="15">
        <f t="shared" si="1"/>
        <v>0.07967</v>
      </c>
      <c r="Q16" s="4"/>
      <c r="R16" s="3">
        <v>15062.67</v>
      </c>
    </row>
    <row r="17" spans="1:18" ht="12.75">
      <c r="A17" s="1"/>
      <c r="B17" s="1"/>
      <c r="C17" s="1"/>
      <c r="D17" s="1"/>
      <c r="E17" s="1" t="s">
        <v>95</v>
      </c>
      <c r="F17" s="3">
        <v>0</v>
      </c>
      <c r="G17" s="4"/>
      <c r="H17" s="3">
        <v>416.67</v>
      </c>
      <c r="I17" s="4"/>
      <c r="J17" s="15">
        <f t="shared" si="0"/>
        <v>0</v>
      </c>
      <c r="K17" s="4"/>
      <c r="L17" s="3">
        <v>0</v>
      </c>
      <c r="M17" s="4"/>
      <c r="N17" s="3">
        <v>833.34</v>
      </c>
      <c r="O17" s="4"/>
      <c r="P17" s="15">
        <f t="shared" si="1"/>
        <v>0</v>
      </c>
      <c r="Q17" s="4"/>
      <c r="R17" s="3">
        <v>5000</v>
      </c>
    </row>
    <row r="18" spans="1:18" ht="12.75">
      <c r="A18" s="1"/>
      <c r="B18" s="1"/>
      <c r="C18" s="1"/>
      <c r="D18" s="1"/>
      <c r="E18" s="1" t="s">
        <v>98</v>
      </c>
      <c r="F18" s="3">
        <v>0</v>
      </c>
      <c r="G18" s="4"/>
      <c r="H18" s="3">
        <v>83.34</v>
      </c>
      <c r="I18" s="4"/>
      <c r="J18" s="15">
        <f t="shared" si="0"/>
        <v>0</v>
      </c>
      <c r="K18" s="4"/>
      <c r="L18" s="3">
        <v>0</v>
      </c>
      <c r="M18" s="4"/>
      <c r="N18" s="3">
        <v>166.68</v>
      </c>
      <c r="O18" s="4"/>
      <c r="P18" s="15">
        <f t="shared" si="1"/>
        <v>0</v>
      </c>
      <c r="Q18" s="4"/>
      <c r="R18" s="3">
        <v>1000</v>
      </c>
    </row>
    <row r="19" spans="1:18" ht="12.75">
      <c r="A19" s="1"/>
      <c r="B19" s="1"/>
      <c r="C19" s="1"/>
      <c r="D19" s="1"/>
      <c r="E19" s="1" t="s">
        <v>100</v>
      </c>
      <c r="F19" s="3">
        <v>0</v>
      </c>
      <c r="G19" s="4"/>
      <c r="H19" s="3">
        <v>894.06</v>
      </c>
      <c r="I19" s="4"/>
      <c r="J19" s="15">
        <f t="shared" si="0"/>
        <v>0</v>
      </c>
      <c r="K19" s="4"/>
      <c r="L19" s="3">
        <v>0</v>
      </c>
      <c r="M19" s="4"/>
      <c r="N19" s="3">
        <v>1788.12</v>
      </c>
      <c r="O19" s="4"/>
      <c r="P19" s="15">
        <f t="shared" si="1"/>
        <v>0</v>
      </c>
      <c r="Q19" s="4"/>
      <c r="R19" s="3">
        <v>10728.69</v>
      </c>
    </row>
    <row r="20" spans="1:18" s="8" customFormat="1" ht="11.25">
      <c r="A20" s="1"/>
      <c r="B20" s="1"/>
      <c r="C20" s="1"/>
      <c r="D20" s="1"/>
      <c r="E20" s="1" t="s">
        <v>96</v>
      </c>
      <c r="F20" s="3">
        <v>0</v>
      </c>
      <c r="G20" s="4"/>
      <c r="H20" s="3">
        <v>41.67</v>
      </c>
      <c r="I20" s="4"/>
      <c r="J20" s="15">
        <f t="shared" si="0"/>
        <v>0</v>
      </c>
      <c r="K20" s="4"/>
      <c r="L20" s="3">
        <v>0</v>
      </c>
      <c r="M20" s="4"/>
      <c r="N20" s="3">
        <v>83.34</v>
      </c>
      <c r="O20" s="4"/>
      <c r="P20" s="15">
        <f t="shared" si="1"/>
        <v>0</v>
      </c>
      <c r="Q20" s="4"/>
      <c r="R20" s="3">
        <v>500</v>
      </c>
    </row>
    <row r="21" spans="1:18" s="8" customFormat="1" ht="11.25">
      <c r="A21" s="1"/>
      <c r="B21" s="1"/>
      <c r="C21" s="1"/>
      <c r="D21" s="1"/>
      <c r="E21" s="1" t="s">
        <v>97</v>
      </c>
      <c r="F21" s="3">
        <v>0</v>
      </c>
      <c r="G21" s="4"/>
      <c r="H21" s="3">
        <v>1000</v>
      </c>
      <c r="I21" s="4"/>
      <c r="J21" s="15">
        <f t="shared" si="0"/>
        <v>0</v>
      </c>
      <c r="K21" s="4"/>
      <c r="L21" s="3">
        <v>0</v>
      </c>
      <c r="M21" s="4"/>
      <c r="N21" s="3">
        <v>2000</v>
      </c>
      <c r="O21" s="4"/>
      <c r="P21" s="15">
        <f t="shared" si="1"/>
        <v>0</v>
      </c>
      <c r="Q21" s="4"/>
      <c r="R21" s="3">
        <v>12000</v>
      </c>
    </row>
    <row r="22" spans="1:18" s="8" customFormat="1" ht="11.25">
      <c r="A22" s="1"/>
      <c r="B22" s="1"/>
      <c r="C22" s="1"/>
      <c r="D22" s="1"/>
      <c r="E22" s="1" t="s">
        <v>117</v>
      </c>
      <c r="F22" s="3">
        <v>0</v>
      </c>
      <c r="G22" s="4"/>
      <c r="H22" s="3">
        <v>1641.76</v>
      </c>
      <c r="I22" s="4"/>
      <c r="J22" s="15">
        <f t="shared" si="0"/>
        <v>0</v>
      </c>
      <c r="K22" s="4"/>
      <c r="L22" s="3">
        <v>0</v>
      </c>
      <c r="M22" s="4"/>
      <c r="N22" s="3">
        <v>3283.52</v>
      </c>
      <c r="O22" s="4"/>
      <c r="P22" s="15">
        <f t="shared" si="1"/>
        <v>0</v>
      </c>
      <c r="Q22" s="4"/>
      <c r="R22" s="3">
        <v>19701.12</v>
      </c>
    </row>
    <row r="23" spans="1:18" ht="13.5" thickBot="1">
      <c r="A23" s="1"/>
      <c r="B23" s="1"/>
      <c r="C23" s="1"/>
      <c r="D23" s="1"/>
      <c r="E23" s="1" t="s">
        <v>35</v>
      </c>
      <c r="F23" s="5">
        <v>130.68</v>
      </c>
      <c r="G23" s="4"/>
      <c r="H23" s="5">
        <v>841.45</v>
      </c>
      <c r="I23" s="4"/>
      <c r="J23" s="16">
        <f t="shared" si="0"/>
        <v>0.1553</v>
      </c>
      <c r="K23" s="4"/>
      <c r="L23" s="5">
        <v>130.68</v>
      </c>
      <c r="M23" s="4"/>
      <c r="N23" s="5">
        <v>1682.9</v>
      </c>
      <c r="O23" s="4"/>
      <c r="P23" s="16">
        <f t="shared" si="1"/>
        <v>0.07765</v>
      </c>
      <c r="Q23" s="4"/>
      <c r="R23" s="5">
        <v>10097.36</v>
      </c>
    </row>
    <row r="24" spans="1:18" ht="13.5" thickBot="1">
      <c r="A24" s="1"/>
      <c r="B24" s="1"/>
      <c r="C24" s="1"/>
      <c r="D24" s="1" t="s">
        <v>27</v>
      </c>
      <c r="E24" s="1"/>
      <c r="F24" s="6">
        <f>ROUND(SUM(F4:F23),5)</f>
        <v>1146.75</v>
      </c>
      <c r="G24" s="4"/>
      <c r="H24" s="6">
        <f>ROUND(SUM(H4:H23),5)</f>
        <v>10124.93</v>
      </c>
      <c r="I24" s="4"/>
      <c r="J24" s="17">
        <f t="shared" si="0"/>
        <v>0.11326</v>
      </c>
      <c r="K24" s="4"/>
      <c r="L24" s="6">
        <f>ROUND(SUM(L4:L23),5)</f>
        <v>1659.12</v>
      </c>
      <c r="M24" s="4"/>
      <c r="N24" s="6">
        <f>ROUND(SUM(N4:N23),5)</f>
        <v>20249.86</v>
      </c>
      <c r="O24" s="4"/>
      <c r="P24" s="17">
        <f t="shared" si="1"/>
        <v>0.08193</v>
      </c>
      <c r="Q24" s="4"/>
      <c r="R24" s="6">
        <f>ROUND(SUM(R4:R23),5)</f>
        <v>121498.35</v>
      </c>
    </row>
    <row r="25" spans="1:18" ht="25.5" customHeight="1" thickBot="1">
      <c r="A25" s="1"/>
      <c r="B25" s="1" t="s">
        <v>28</v>
      </c>
      <c r="C25" s="1"/>
      <c r="D25" s="1"/>
      <c r="E25" s="1"/>
      <c r="F25" s="6">
        <f>ROUND(F3-F24,5)</f>
        <v>-1146.75</v>
      </c>
      <c r="G25" s="4"/>
      <c r="H25" s="6">
        <f>ROUND(H3-H24,5)</f>
        <v>-10124.93</v>
      </c>
      <c r="I25" s="4"/>
      <c r="J25" s="17">
        <f t="shared" si="0"/>
        <v>0.11326</v>
      </c>
      <c r="K25" s="4"/>
      <c r="L25" s="6">
        <f>ROUND(L3-L24,5)</f>
        <v>-1659.12</v>
      </c>
      <c r="M25" s="4"/>
      <c r="N25" s="6">
        <f>ROUND(N3-N24,5)</f>
        <v>-20249.86</v>
      </c>
      <c r="O25" s="4"/>
      <c r="P25" s="17">
        <f t="shared" si="1"/>
        <v>0.08193</v>
      </c>
      <c r="Q25" s="4"/>
      <c r="R25" s="6">
        <f>ROUND(R3-R24,5)</f>
        <v>-121498.35</v>
      </c>
    </row>
    <row r="26" spans="1:18" s="8" customFormat="1" ht="25.5" customHeight="1" thickBot="1">
      <c r="A26" s="1" t="s">
        <v>29</v>
      </c>
      <c r="B26" s="1"/>
      <c r="C26" s="1"/>
      <c r="D26" s="1"/>
      <c r="E26" s="1"/>
      <c r="F26" s="7">
        <f>F25</f>
        <v>-1146.75</v>
      </c>
      <c r="G26" s="1"/>
      <c r="H26" s="7">
        <f>H25</f>
        <v>-10124.93</v>
      </c>
      <c r="I26" s="1"/>
      <c r="J26" s="18">
        <f t="shared" si="0"/>
        <v>0.11326</v>
      </c>
      <c r="K26" s="1"/>
      <c r="L26" s="7">
        <f>L25</f>
        <v>-1659.12</v>
      </c>
      <c r="M26" s="1"/>
      <c r="N26" s="7">
        <f>N25</f>
        <v>-20249.86</v>
      </c>
      <c r="O26" s="1"/>
      <c r="P26" s="18">
        <f t="shared" si="1"/>
        <v>0.08193</v>
      </c>
      <c r="Q26" s="1"/>
      <c r="R26" s="7">
        <f>R25</f>
        <v>-121498.35</v>
      </c>
    </row>
    <row r="27" ht="13.5" thickTop="1"/>
    <row r="28" spans="1:18" s="8" customFormat="1" ht="12.75">
      <c r="A28" s="13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</sheetData>
  <sheetProtection/>
  <printOptions/>
  <pageMargins left="0.75" right="0.75" top="1" bottom="1" header="0.1" footer="0.5"/>
  <pageSetup horizontalDpi="600" verticalDpi="600" orientation="landscape" scale="94" r:id="rId2"/>
  <headerFooter alignWithMargins="0">
    <oddHeader>&amp;C&amp;"Arial,Bold"&amp;12 West Piedmont Workforce Investment Board
&amp;14 Statement of Account-Martinsville/HC Youth Out of School
&amp;10 August 2013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A1:R19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1.00390625" style="13" customWidth="1"/>
    <col min="6" max="6" width="7.57421875" style="14" bestFit="1" customWidth="1"/>
    <col min="7" max="7" width="2.28125" style="14" customWidth="1"/>
    <col min="8" max="8" width="7.57421875" style="14" bestFit="1" customWidth="1"/>
    <col min="9" max="9" width="2.28125" style="14" customWidth="1"/>
    <col min="10" max="10" width="10.281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28125" style="14" bestFit="1" customWidth="1"/>
    <col min="17" max="17" width="2.28125" style="14" customWidth="1"/>
    <col min="18" max="18" width="12.421875" style="14" bestFit="1" customWidth="1"/>
  </cols>
  <sheetData>
    <row r="1" spans="1:18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30</v>
      </c>
      <c r="K2" s="11"/>
      <c r="L2" s="10" t="s">
        <v>237</v>
      </c>
      <c r="M2" s="11"/>
      <c r="N2" s="10" t="s">
        <v>1</v>
      </c>
      <c r="O2" s="11"/>
      <c r="P2" s="10" t="s">
        <v>30</v>
      </c>
      <c r="Q2" s="11"/>
      <c r="R2" s="10" t="s">
        <v>2</v>
      </c>
    </row>
    <row r="3" spans="1:18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15"/>
      <c r="K3" s="4"/>
      <c r="L3" s="3"/>
      <c r="M3" s="4"/>
      <c r="N3" s="3"/>
      <c r="O3" s="4"/>
      <c r="P3" s="15"/>
      <c r="Q3" s="4"/>
      <c r="R3" s="3"/>
    </row>
    <row r="4" spans="1:18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15"/>
      <c r="K4" s="4"/>
      <c r="L4" s="3"/>
      <c r="M4" s="4"/>
      <c r="N4" s="3"/>
      <c r="O4" s="4"/>
      <c r="P4" s="15"/>
      <c r="Q4" s="4"/>
      <c r="R4" s="3"/>
    </row>
    <row r="5" spans="1:18" ht="12.75">
      <c r="A5" s="1"/>
      <c r="B5" s="1"/>
      <c r="C5" s="1"/>
      <c r="D5" s="1"/>
      <c r="E5" s="1" t="s">
        <v>9</v>
      </c>
      <c r="F5" s="3">
        <v>2068.75</v>
      </c>
      <c r="G5" s="4"/>
      <c r="H5" s="3">
        <v>2068.73</v>
      </c>
      <c r="I5" s="4"/>
      <c r="J5" s="15">
        <f aca="true" t="shared" si="0" ref="J5:J15">ROUND(IF(H5=0,IF(F5=0,0,1),F5/H5),5)</f>
        <v>1.00001</v>
      </c>
      <c r="K5" s="4"/>
      <c r="L5" s="3">
        <v>4137.5</v>
      </c>
      <c r="M5" s="4"/>
      <c r="N5" s="3">
        <v>4137.46</v>
      </c>
      <c r="O5" s="4"/>
      <c r="P5" s="15">
        <f aca="true" t="shared" si="1" ref="P5:P15">ROUND(IF(N5=0,IF(L5=0,0,1),L5/N5),5)</f>
        <v>1.00001</v>
      </c>
      <c r="Q5" s="4"/>
      <c r="R5" s="3">
        <v>24824.76</v>
      </c>
    </row>
    <row r="6" spans="1:18" ht="12.75">
      <c r="A6" s="1"/>
      <c r="B6" s="1"/>
      <c r="C6" s="1"/>
      <c r="D6" s="1"/>
      <c r="E6" s="1" t="s">
        <v>102</v>
      </c>
      <c r="F6" s="3">
        <v>792.89</v>
      </c>
      <c r="G6" s="4"/>
      <c r="H6" s="3">
        <v>447.05</v>
      </c>
      <c r="I6" s="4"/>
      <c r="J6" s="15">
        <f t="shared" si="0"/>
        <v>1.7736</v>
      </c>
      <c r="K6" s="4"/>
      <c r="L6" s="3">
        <v>1585.78</v>
      </c>
      <c r="M6" s="4"/>
      <c r="N6" s="3">
        <v>894.1</v>
      </c>
      <c r="O6" s="4"/>
      <c r="P6" s="15">
        <f t="shared" si="1"/>
        <v>1.7736</v>
      </c>
      <c r="Q6" s="4"/>
      <c r="R6" s="3">
        <v>5364.63</v>
      </c>
    </row>
    <row r="7" spans="1:18" ht="12.75">
      <c r="A7" s="1"/>
      <c r="B7" s="1"/>
      <c r="C7" s="1"/>
      <c r="D7" s="1"/>
      <c r="E7" s="1" t="s">
        <v>22</v>
      </c>
      <c r="F7" s="3">
        <v>50</v>
      </c>
      <c r="G7" s="4"/>
      <c r="H7" s="3">
        <v>25</v>
      </c>
      <c r="I7" s="4"/>
      <c r="J7" s="15">
        <f t="shared" si="0"/>
        <v>2</v>
      </c>
      <c r="K7" s="4"/>
      <c r="L7" s="3">
        <v>50</v>
      </c>
      <c r="M7" s="4"/>
      <c r="N7" s="3">
        <v>50</v>
      </c>
      <c r="O7" s="4"/>
      <c r="P7" s="15">
        <f t="shared" si="1"/>
        <v>1</v>
      </c>
      <c r="Q7" s="4"/>
      <c r="R7" s="3">
        <v>300</v>
      </c>
    </row>
    <row r="8" spans="1:18" ht="12.75">
      <c r="A8" s="1"/>
      <c r="B8" s="1"/>
      <c r="C8" s="1"/>
      <c r="D8" s="1"/>
      <c r="E8" s="1" t="s">
        <v>23</v>
      </c>
      <c r="F8" s="3">
        <v>0</v>
      </c>
      <c r="G8" s="4"/>
      <c r="H8" s="3">
        <v>20.83</v>
      </c>
      <c r="I8" s="4"/>
      <c r="J8" s="15">
        <f t="shared" si="0"/>
        <v>0</v>
      </c>
      <c r="K8" s="4"/>
      <c r="L8" s="3">
        <v>0</v>
      </c>
      <c r="M8" s="4"/>
      <c r="N8" s="3">
        <v>41.66</v>
      </c>
      <c r="O8" s="4"/>
      <c r="P8" s="15">
        <f t="shared" si="1"/>
        <v>0</v>
      </c>
      <c r="Q8" s="4"/>
      <c r="R8" s="3">
        <v>250</v>
      </c>
    </row>
    <row r="9" spans="1:18" ht="12.75">
      <c r="A9" s="1"/>
      <c r="B9" s="1"/>
      <c r="C9" s="1"/>
      <c r="D9" s="1"/>
      <c r="E9" s="1" t="s">
        <v>34</v>
      </c>
      <c r="F9" s="3">
        <v>0</v>
      </c>
      <c r="G9" s="4"/>
      <c r="H9" s="3">
        <v>8.33</v>
      </c>
      <c r="I9" s="4"/>
      <c r="J9" s="15">
        <f t="shared" si="0"/>
        <v>0</v>
      </c>
      <c r="K9" s="4"/>
      <c r="L9" s="3">
        <v>0</v>
      </c>
      <c r="M9" s="4"/>
      <c r="N9" s="3">
        <v>16.66</v>
      </c>
      <c r="O9" s="4"/>
      <c r="P9" s="15">
        <f t="shared" si="1"/>
        <v>0</v>
      </c>
      <c r="Q9" s="4"/>
      <c r="R9" s="3">
        <v>100</v>
      </c>
    </row>
    <row r="10" spans="1:18" ht="12.75">
      <c r="A10" s="1"/>
      <c r="B10" s="1"/>
      <c r="C10" s="1"/>
      <c r="D10" s="1"/>
      <c r="E10" s="1" t="s">
        <v>94</v>
      </c>
      <c r="F10" s="3">
        <v>0</v>
      </c>
      <c r="G10" s="4"/>
      <c r="H10" s="3">
        <v>272.87</v>
      </c>
      <c r="I10" s="4"/>
      <c r="J10" s="15">
        <f t="shared" si="0"/>
        <v>0</v>
      </c>
      <c r="K10" s="4"/>
      <c r="L10" s="3">
        <v>0</v>
      </c>
      <c r="M10" s="4"/>
      <c r="N10" s="3">
        <v>545.74</v>
      </c>
      <c r="O10" s="4"/>
      <c r="P10" s="15">
        <f t="shared" si="1"/>
        <v>0</v>
      </c>
      <c r="Q10" s="4"/>
      <c r="R10" s="3">
        <v>3274.43</v>
      </c>
    </row>
    <row r="11" spans="1:18" ht="12.75">
      <c r="A11" s="1"/>
      <c r="B11" s="1"/>
      <c r="C11" s="1"/>
      <c r="D11" s="1"/>
      <c r="E11" s="1" t="s">
        <v>100</v>
      </c>
      <c r="F11" s="3">
        <v>0</v>
      </c>
      <c r="G11" s="4"/>
      <c r="H11" s="3">
        <v>8.33</v>
      </c>
      <c r="I11" s="4"/>
      <c r="J11" s="15">
        <f t="shared" si="0"/>
        <v>0</v>
      </c>
      <c r="K11" s="4"/>
      <c r="L11" s="3">
        <v>0</v>
      </c>
      <c r="M11" s="4"/>
      <c r="N11" s="3">
        <v>16.66</v>
      </c>
      <c r="O11" s="4"/>
      <c r="P11" s="15">
        <f t="shared" si="1"/>
        <v>0</v>
      </c>
      <c r="Q11" s="4"/>
      <c r="R11" s="3">
        <v>100</v>
      </c>
    </row>
    <row r="12" spans="1:18" s="8" customFormat="1" ht="12" thickBot="1">
      <c r="A12" s="1"/>
      <c r="B12" s="1"/>
      <c r="C12" s="1"/>
      <c r="D12" s="1"/>
      <c r="E12" s="1" t="s">
        <v>119</v>
      </c>
      <c r="F12" s="5">
        <v>0</v>
      </c>
      <c r="G12" s="4"/>
      <c r="H12" s="5">
        <v>41.67</v>
      </c>
      <c r="I12" s="4"/>
      <c r="J12" s="16">
        <f t="shared" si="0"/>
        <v>0</v>
      </c>
      <c r="K12" s="4"/>
      <c r="L12" s="5">
        <v>0</v>
      </c>
      <c r="M12" s="4"/>
      <c r="N12" s="5">
        <v>83.34</v>
      </c>
      <c r="O12" s="4"/>
      <c r="P12" s="16">
        <f t="shared" si="1"/>
        <v>0</v>
      </c>
      <c r="Q12" s="4"/>
      <c r="R12" s="5">
        <v>500</v>
      </c>
    </row>
    <row r="13" spans="1:18" s="8" customFormat="1" ht="12" thickBot="1">
      <c r="A13" s="1"/>
      <c r="B13" s="1"/>
      <c r="C13" s="1"/>
      <c r="D13" s="1" t="s">
        <v>27</v>
      </c>
      <c r="E13" s="1"/>
      <c r="F13" s="6">
        <f>ROUND(SUM(F4:F12),5)</f>
        <v>2911.64</v>
      </c>
      <c r="G13" s="4"/>
      <c r="H13" s="6">
        <f>ROUND(SUM(H4:H12),5)</f>
        <v>2892.81</v>
      </c>
      <c r="I13" s="4"/>
      <c r="J13" s="17">
        <f t="shared" si="0"/>
        <v>1.00651</v>
      </c>
      <c r="K13" s="4"/>
      <c r="L13" s="6">
        <f>ROUND(SUM(L4:L12),5)</f>
        <v>5773.28</v>
      </c>
      <c r="M13" s="4"/>
      <c r="N13" s="6">
        <f>ROUND(SUM(N4:N12),5)</f>
        <v>5785.62</v>
      </c>
      <c r="O13" s="4"/>
      <c r="P13" s="17">
        <f t="shared" si="1"/>
        <v>0.99787</v>
      </c>
      <c r="Q13" s="4"/>
      <c r="R13" s="6">
        <f>ROUND(SUM(R4:R12),5)</f>
        <v>34713.82</v>
      </c>
    </row>
    <row r="14" spans="1:18" s="8" customFormat="1" ht="25.5" customHeight="1" thickBot="1">
      <c r="A14" s="1"/>
      <c r="B14" s="1" t="s">
        <v>28</v>
      </c>
      <c r="C14" s="1"/>
      <c r="D14" s="1"/>
      <c r="E14" s="1"/>
      <c r="F14" s="6">
        <f>ROUND(F3-F13,5)</f>
        <v>-2911.64</v>
      </c>
      <c r="G14" s="4"/>
      <c r="H14" s="6">
        <f>ROUND(H3-H13,5)</f>
        <v>-2892.81</v>
      </c>
      <c r="I14" s="4"/>
      <c r="J14" s="17">
        <f t="shared" si="0"/>
        <v>1.00651</v>
      </c>
      <c r="K14" s="4"/>
      <c r="L14" s="6">
        <f>ROUND(L3-L13,5)</f>
        <v>-5773.28</v>
      </c>
      <c r="M14" s="4"/>
      <c r="N14" s="6">
        <f>ROUND(N3-N13,5)</f>
        <v>-5785.62</v>
      </c>
      <c r="O14" s="4"/>
      <c r="P14" s="17">
        <f t="shared" si="1"/>
        <v>0.99787</v>
      </c>
      <c r="Q14" s="4"/>
      <c r="R14" s="6">
        <f>ROUND(R3-R13,5)</f>
        <v>-34713.82</v>
      </c>
    </row>
    <row r="15" spans="1:18" s="8" customFormat="1" ht="25.5" customHeight="1" thickBot="1">
      <c r="A15" s="1" t="s">
        <v>29</v>
      </c>
      <c r="B15" s="1"/>
      <c r="C15" s="1"/>
      <c r="D15" s="1"/>
      <c r="E15" s="1"/>
      <c r="F15" s="7">
        <f>F14</f>
        <v>-2911.64</v>
      </c>
      <c r="G15" s="1"/>
      <c r="H15" s="7">
        <f>H14</f>
        <v>-2892.81</v>
      </c>
      <c r="I15" s="1"/>
      <c r="J15" s="18">
        <f t="shared" si="0"/>
        <v>1.00651</v>
      </c>
      <c r="K15" s="1"/>
      <c r="L15" s="7">
        <f>L14</f>
        <v>-5773.28</v>
      </c>
      <c r="M15" s="1"/>
      <c r="N15" s="7">
        <f>N14</f>
        <v>-5785.62</v>
      </c>
      <c r="O15" s="1"/>
      <c r="P15" s="18">
        <f t="shared" si="1"/>
        <v>0.99787</v>
      </c>
      <c r="Q15" s="1"/>
      <c r="R15" s="7">
        <f>R14</f>
        <v>-34713.82</v>
      </c>
    </row>
    <row r="16" ht="13.5" thickTop="1"/>
    <row r="17" spans="1:18" s="8" customFormat="1" ht="12.75">
      <c r="A17" s="13"/>
      <c r="B17" s="13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8" customFormat="1" ht="12.75">
      <c r="A18" s="13"/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8" customFormat="1" ht="12.75">
      <c r="A19" s="13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</sheetData>
  <sheetProtection/>
  <printOptions/>
  <pageMargins left="0.75" right="0.75" top="1" bottom="1" header="0.1" footer="0.5"/>
  <pageSetup horizontalDpi="600" verticalDpi="600" orientation="landscape" scale="94" r:id="rId2"/>
  <headerFooter alignWithMargins="0">
    <oddHeader>&amp;C&amp;"Arial,Bold"&amp;12 West Piedmont Workforce Investment Board
&amp;14 Statement of Account-Patrick County Youth Out of School
&amp;10 August 2013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/>
  <dimension ref="A1:T20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3" customWidth="1"/>
    <col min="7" max="7" width="34.7109375" style="13" customWidth="1"/>
    <col min="8" max="8" width="7.57421875" style="14" bestFit="1" customWidth="1"/>
    <col min="9" max="9" width="2.28125" style="14" customWidth="1"/>
    <col min="10" max="10" width="7.57421875" style="14" bestFit="1" customWidth="1"/>
    <col min="11" max="11" width="2.28125" style="14" customWidth="1"/>
    <col min="12" max="12" width="10.281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00390625" style="14" bestFit="1" customWidth="1"/>
    <col min="17" max="17" width="2.28125" style="14" customWidth="1"/>
    <col min="18" max="18" width="10.28125" style="14" bestFit="1" customWidth="1"/>
    <col min="19" max="19" width="2.28125" style="14" customWidth="1"/>
    <col min="20" max="20" width="12.421875" style="14" bestFit="1" customWidth="1"/>
  </cols>
  <sheetData>
    <row r="1" spans="1:20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2" customFormat="1" ht="14.25" thickBot="1" thickTop="1">
      <c r="A2" s="9"/>
      <c r="B2" s="9"/>
      <c r="C2" s="9"/>
      <c r="D2" s="9"/>
      <c r="E2" s="9"/>
      <c r="F2" s="9"/>
      <c r="G2" s="9"/>
      <c r="H2" s="10" t="s">
        <v>235</v>
      </c>
      <c r="I2" s="11"/>
      <c r="J2" s="10" t="s">
        <v>0</v>
      </c>
      <c r="K2" s="11"/>
      <c r="L2" s="10" t="s">
        <v>30</v>
      </c>
      <c r="M2" s="11"/>
      <c r="N2" s="10" t="s">
        <v>237</v>
      </c>
      <c r="O2" s="11"/>
      <c r="P2" s="10" t="s">
        <v>1</v>
      </c>
      <c r="Q2" s="11"/>
      <c r="R2" s="10" t="s">
        <v>30</v>
      </c>
      <c r="S2" s="11"/>
      <c r="T2" s="10" t="s">
        <v>2</v>
      </c>
    </row>
    <row r="3" spans="1:20" ht="13.5" thickTop="1">
      <c r="A3" s="1"/>
      <c r="B3" s="1" t="s">
        <v>3</v>
      </c>
      <c r="C3" s="1"/>
      <c r="D3" s="1"/>
      <c r="E3" s="1"/>
      <c r="F3" s="1"/>
      <c r="G3" s="1"/>
      <c r="H3" s="3"/>
      <c r="I3" s="4"/>
      <c r="J3" s="3"/>
      <c r="K3" s="4"/>
      <c r="L3" s="15"/>
      <c r="M3" s="4"/>
      <c r="N3" s="3"/>
      <c r="O3" s="4"/>
      <c r="P3" s="3"/>
      <c r="Q3" s="4"/>
      <c r="R3" s="15"/>
      <c r="S3" s="4"/>
      <c r="T3" s="3"/>
    </row>
    <row r="4" spans="1:20" ht="12.75">
      <c r="A4" s="1"/>
      <c r="B4" s="1"/>
      <c r="C4" s="1"/>
      <c r="D4" s="1" t="s">
        <v>8</v>
      </c>
      <c r="E4" s="1"/>
      <c r="F4" s="1"/>
      <c r="G4" s="1"/>
      <c r="H4" s="3"/>
      <c r="I4" s="4"/>
      <c r="J4" s="3"/>
      <c r="K4" s="4"/>
      <c r="L4" s="15"/>
      <c r="M4" s="4"/>
      <c r="N4" s="3"/>
      <c r="O4" s="4"/>
      <c r="P4" s="3"/>
      <c r="Q4" s="4"/>
      <c r="R4" s="15"/>
      <c r="S4" s="4"/>
      <c r="T4" s="3"/>
    </row>
    <row r="5" spans="1:20" ht="12.75">
      <c r="A5" s="1"/>
      <c r="B5" s="1"/>
      <c r="C5" s="1"/>
      <c r="D5" s="1"/>
      <c r="E5" s="1" t="s">
        <v>9</v>
      </c>
      <c r="F5" s="1"/>
      <c r="G5" s="1"/>
      <c r="H5" s="3"/>
      <c r="I5" s="4"/>
      <c r="J5" s="3"/>
      <c r="K5" s="4"/>
      <c r="L5" s="15"/>
      <c r="M5" s="4"/>
      <c r="N5" s="3"/>
      <c r="O5" s="4"/>
      <c r="P5" s="3"/>
      <c r="Q5" s="4"/>
      <c r="R5" s="15"/>
      <c r="S5" s="4"/>
      <c r="T5" s="3"/>
    </row>
    <row r="6" spans="1:20" ht="12.75">
      <c r="A6" s="1"/>
      <c r="B6" s="1"/>
      <c r="C6" s="1"/>
      <c r="D6" s="1"/>
      <c r="E6" s="1"/>
      <c r="F6" s="1" t="s">
        <v>85</v>
      </c>
      <c r="G6" s="1"/>
      <c r="H6" s="3"/>
      <c r="I6" s="4"/>
      <c r="J6" s="3"/>
      <c r="K6" s="4"/>
      <c r="L6" s="15"/>
      <c r="M6" s="4"/>
      <c r="N6" s="3"/>
      <c r="O6" s="4"/>
      <c r="P6" s="3"/>
      <c r="Q6" s="4"/>
      <c r="R6" s="15"/>
      <c r="S6" s="4"/>
      <c r="T6" s="3"/>
    </row>
    <row r="7" spans="1:20" ht="13.5" thickBot="1">
      <c r="A7" s="1"/>
      <c r="B7" s="1"/>
      <c r="C7" s="1"/>
      <c r="D7" s="1"/>
      <c r="E7" s="1"/>
      <c r="F7" s="1"/>
      <c r="G7" s="1" t="s">
        <v>86</v>
      </c>
      <c r="H7" s="5">
        <v>4292.52</v>
      </c>
      <c r="I7" s="4"/>
      <c r="J7" s="3"/>
      <c r="K7" s="4"/>
      <c r="L7" s="15"/>
      <c r="M7" s="4"/>
      <c r="N7" s="5">
        <v>8957.65</v>
      </c>
      <c r="O7" s="4"/>
      <c r="P7" s="3"/>
      <c r="Q7" s="4"/>
      <c r="R7" s="15"/>
      <c r="S7" s="4"/>
      <c r="T7" s="3"/>
    </row>
    <row r="8" spans="1:20" ht="13.5" thickBot="1">
      <c r="A8" s="1"/>
      <c r="B8" s="1"/>
      <c r="C8" s="1"/>
      <c r="D8" s="1"/>
      <c r="E8" s="1"/>
      <c r="F8" s="1" t="s">
        <v>87</v>
      </c>
      <c r="G8" s="1"/>
      <c r="H8" s="6">
        <f>ROUND(SUM(H6:H7),5)</f>
        <v>4292.52</v>
      </c>
      <c r="I8" s="4"/>
      <c r="J8" s="3"/>
      <c r="K8" s="4"/>
      <c r="L8" s="15"/>
      <c r="M8" s="4"/>
      <c r="N8" s="6">
        <f>ROUND(SUM(N6:N7),5)</f>
        <v>8957.65</v>
      </c>
      <c r="O8" s="4"/>
      <c r="P8" s="3"/>
      <c r="Q8" s="4"/>
      <c r="R8" s="15"/>
      <c r="S8" s="4"/>
      <c r="T8" s="3"/>
    </row>
    <row r="9" spans="1:20" ht="25.5" customHeight="1">
      <c r="A9" s="1"/>
      <c r="B9" s="1"/>
      <c r="C9" s="1"/>
      <c r="D9" s="1"/>
      <c r="E9" s="1" t="s">
        <v>75</v>
      </c>
      <c r="F9" s="1"/>
      <c r="G9" s="1"/>
      <c r="H9" s="3">
        <f>ROUND(H5+H8,5)</f>
        <v>4292.52</v>
      </c>
      <c r="I9" s="4"/>
      <c r="J9" s="3"/>
      <c r="K9" s="4"/>
      <c r="L9" s="15"/>
      <c r="M9" s="4"/>
      <c r="N9" s="3">
        <f>ROUND(N5+N8,5)</f>
        <v>8957.65</v>
      </c>
      <c r="O9" s="4"/>
      <c r="P9" s="3"/>
      <c r="Q9" s="4"/>
      <c r="R9" s="15"/>
      <c r="S9" s="4"/>
      <c r="T9" s="3"/>
    </row>
    <row r="10" spans="1:20" s="8" customFormat="1" ht="25.5" customHeight="1">
      <c r="A10" s="1"/>
      <c r="B10" s="1"/>
      <c r="C10" s="1"/>
      <c r="D10" s="1"/>
      <c r="E10" s="1" t="s">
        <v>102</v>
      </c>
      <c r="F10" s="1"/>
      <c r="G10" s="1"/>
      <c r="H10" s="3"/>
      <c r="I10" s="4"/>
      <c r="J10" s="3"/>
      <c r="K10" s="4"/>
      <c r="L10" s="15"/>
      <c r="M10" s="4"/>
      <c r="N10" s="3"/>
      <c r="O10" s="4"/>
      <c r="P10" s="3"/>
      <c r="Q10" s="4"/>
      <c r="R10" s="15"/>
      <c r="S10" s="4"/>
      <c r="T10" s="3"/>
    </row>
    <row r="11" spans="1:20" ht="12.75">
      <c r="A11" s="1"/>
      <c r="B11" s="1"/>
      <c r="C11" s="1"/>
      <c r="D11" s="1"/>
      <c r="E11" s="1"/>
      <c r="F11" s="1" t="s">
        <v>110</v>
      </c>
      <c r="G11" s="1"/>
      <c r="H11" s="3"/>
      <c r="I11" s="4"/>
      <c r="J11" s="3"/>
      <c r="K11" s="4"/>
      <c r="L11" s="15"/>
      <c r="M11" s="4"/>
      <c r="N11" s="3"/>
      <c r="O11" s="4"/>
      <c r="P11" s="3"/>
      <c r="Q11" s="4"/>
      <c r="R11" s="15"/>
      <c r="S11" s="4"/>
      <c r="T11" s="3"/>
    </row>
    <row r="12" spans="1:20" ht="13.5" thickBot="1">
      <c r="A12" s="1"/>
      <c r="B12" s="1"/>
      <c r="C12" s="1"/>
      <c r="D12" s="1"/>
      <c r="E12" s="1"/>
      <c r="F12" s="1"/>
      <c r="G12" s="1" t="s">
        <v>88</v>
      </c>
      <c r="H12" s="5">
        <v>1269.26</v>
      </c>
      <c r="I12" s="4"/>
      <c r="J12" s="3"/>
      <c r="K12" s="4"/>
      <c r="L12" s="15"/>
      <c r="M12" s="4"/>
      <c r="N12" s="5">
        <v>2430.78</v>
      </c>
      <c r="O12" s="4"/>
      <c r="P12" s="3"/>
      <c r="Q12" s="4"/>
      <c r="R12" s="15"/>
      <c r="S12" s="4"/>
      <c r="T12" s="3"/>
    </row>
    <row r="13" spans="1:20" ht="13.5" thickBot="1">
      <c r="A13" s="1"/>
      <c r="B13" s="1"/>
      <c r="C13" s="1"/>
      <c r="D13" s="1"/>
      <c r="E13" s="1"/>
      <c r="F13" s="1" t="s">
        <v>111</v>
      </c>
      <c r="G13" s="1"/>
      <c r="H13" s="6">
        <f>ROUND(SUM(H11:H12),5)</f>
        <v>1269.26</v>
      </c>
      <c r="I13" s="4"/>
      <c r="J13" s="3"/>
      <c r="K13" s="4"/>
      <c r="L13" s="15"/>
      <c r="M13" s="4"/>
      <c r="N13" s="6">
        <f>ROUND(SUM(N11:N12),5)</f>
        <v>2430.78</v>
      </c>
      <c r="O13" s="4"/>
      <c r="P13" s="3"/>
      <c r="Q13" s="4"/>
      <c r="R13" s="15"/>
      <c r="S13" s="4"/>
      <c r="T13" s="3"/>
    </row>
    <row r="14" spans="1:20" ht="25.5" customHeight="1">
      <c r="A14" s="1"/>
      <c r="B14" s="1"/>
      <c r="C14" s="1"/>
      <c r="D14" s="1"/>
      <c r="E14" s="1" t="s">
        <v>105</v>
      </c>
      <c r="F14" s="1"/>
      <c r="G14" s="1"/>
      <c r="H14" s="3">
        <f>ROUND(H10+H13,5)</f>
        <v>1269.26</v>
      </c>
      <c r="I14" s="4"/>
      <c r="J14" s="3"/>
      <c r="K14" s="4"/>
      <c r="L14" s="15"/>
      <c r="M14" s="4"/>
      <c r="N14" s="3">
        <f>ROUND(N10+N13,5)</f>
        <v>2430.78</v>
      </c>
      <c r="O14" s="4"/>
      <c r="P14" s="3"/>
      <c r="Q14" s="4"/>
      <c r="R14" s="15"/>
      <c r="S14" s="4"/>
      <c r="T14" s="3"/>
    </row>
    <row r="15" spans="1:20" ht="25.5" customHeight="1">
      <c r="A15" s="1"/>
      <c r="B15" s="1"/>
      <c r="C15" s="1"/>
      <c r="D15" s="1"/>
      <c r="E15" s="1" t="s">
        <v>26</v>
      </c>
      <c r="F15" s="1"/>
      <c r="G15" s="1"/>
      <c r="H15" s="3"/>
      <c r="I15" s="4"/>
      <c r="J15" s="3"/>
      <c r="K15" s="4"/>
      <c r="L15" s="15"/>
      <c r="M15" s="4"/>
      <c r="N15" s="3"/>
      <c r="O15" s="4"/>
      <c r="P15" s="3"/>
      <c r="Q15" s="4"/>
      <c r="R15" s="15"/>
      <c r="S15" s="4"/>
      <c r="T15" s="3"/>
    </row>
    <row r="16" spans="1:20" ht="13.5" thickBot="1">
      <c r="A16" s="1"/>
      <c r="B16" s="1"/>
      <c r="C16" s="1"/>
      <c r="D16" s="1"/>
      <c r="E16" s="1"/>
      <c r="F16" s="1" t="s">
        <v>70</v>
      </c>
      <c r="G16" s="1"/>
      <c r="H16" s="5">
        <v>0</v>
      </c>
      <c r="I16" s="4"/>
      <c r="J16" s="5">
        <v>2647.66</v>
      </c>
      <c r="K16" s="4"/>
      <c r="L16" s="16">
        <f>ROUND(IF(J16=0,IF(H16=0,0,1),H16/J16),5)</f>
        <v>0</v>
      </c>
      <c r="M16" s="4"/>
      <c r="N16" s="5">
        <v>0</v>
      </c>
      <c r="O16" s="4"/>
      <c r="P16" s="5">
        <v>5295.32</v>
      </c>
      <c r="Q16" s="4"/>
      <c r="R16" s="16">
        <f>ROUND(IF(P16=0,IF(N16=0,0,1),N16/P16),5)</f>
        <v>0</v>
      </c>
      <c r="S16" s="4"/>
      <c r="T16" s="5">
        <v>31771.93</v>
      </c>
    </row>
    <row r="17" spans="1:20" ht="13.5" thickBot="1">
      <c r="A17" s="1"/>
      <c r="B17" s="1"/>
      <c r="C17" s="1"/>
      <c r="D17" s="1"/>
      <c r="E17" s="1" t="s">
        <v>69</v>
      </c>
      <c r="F17" s="1"/>
      <c r="G17" s="1"/>
      <c r="H17" s="6">
        <f>ROUND(SUM(H15:H16),5)</f>
        <v>0</v>
      </c>
      <c r="I17" s="4"/>
      <c r="J17" s="6">
        <f>ROUND(SUM(J15:J16),5)</f>
        <v>2647.66</v>
      </c>
      <c r="K17" s="4"/>
      <c r="L17" s="17">
        <f>ROUND(IF(J17=0,IF(H17=0,0,1),H17/J17),5)</f>
        <v>0</v>
      </c>
      <c r="M17" s="4"/>
      <c r="N17" s="6">
        <f>ROUND(SUM(N15:N16),5)</f>
        <v>0</v>
      </c>
      <c r="O17" s="4"/>
      <c r="P17" s="6">
        <f>ROUND(SUM(P15:P16),5)</f>
        <v>5295.32</v>
      </c>
      <c r="Q17" s="4"/>
      <c r="R17" s="17">
        <f>ROUND(IF(P17=0,IF(N17=0,0,1),N17/P17),5)</f>
        <v>0</v>
      </c>
      <c r="S17" s="4"/>
      <c r="T17" s="6">
        <f>ROUND(SUM(T15:T16),5)</f>
        <v>31771.93</v>
      </c>
    </row>
    <row r="18" spans="1:20" s="8" customFormat="1" ht="25.5" customHeight="1" thickBot="1">
      <c r="A18" s="1"/>
      <c r="B18" s="1"/>
      <c r="C18" s="1"/>
      <c r="D18" s="1" t="s">
        <v>27</v>
      </c>
      <c r="E18" s="1"/>
      <c r="F18" s="1"/>
      <c r="G18" s="1"/>
      <c r="H18" s="6">
        <f>ROUND(H4+H9+H14+H17,5)</f>
        <v>5561.78</v>
      </c>
      <c r="I18" s="4"/>
      <c r="J18" s="6">
        <f>ROUND(J4+J9+J14+J17,5)</f>
        <v>2647.66</v>
      </c>
      <c r="K18" s="4"/>
      <c r="L18" s="17">
        <f>ROUND(IF(J18=0,IF(H18=0,0,1),H18/J18),5)</f>
        <v>2.10064</v>
      </c>
      <c r="M18" s="4"/>
      <c r="N18" s="6">
        <f>ROUND(N4+N9+N14+N17,5)</f>
        <v>11388.43</v>
      </c>
      <c r="O18" s="4"/>
      <c r="P18" s="6">
        <f>ROUND(P4+P9+P14+P17,5)</f>
        <v>5295.32</v>
      </c>
      <c r="Q18" s="4"/>
      <c r="R18" s="17">
        <f>ROUND(IF(P18=0,IF(N18=0,0,1),N18/P18),5)</f>
        <v>2.15066</v>
      </c>
      <c r="S18" s="4"/>
      <c r="T18" s="6">
        <f>ROUND(T4+T9+T14+T17,5)</f>
        <v>31771.93</v>
      </c>
    </row>
    <row r="19" spans="1:20" ht="25.5" customHeight="1" thickBot="1">
      <c r="A19" s="1"/>
      <c r="B19" s="1" t="s">
        <v>28</v>
      </c>
      <c r="C19" s="1"/>
      <c r="D19" s="1"/>
      <c r="E19" s="1"/>
      <c r="F19" s="1"/>
      <c r="G19" s="1"/>
      <c r="H19" s="6">
        <f>ROUND(H3-H18,5)</f>
        <v>-5561.78</v>
      </c>
      <c r="I19" s="4"/>
      <c r="J19" s="6">
        <f>ROUND(J3-J18,5)</f>
        <v>-2647.66</v>
      </c>
      <c r="K19" s="4"/>
      <c r="L19" s="17">
        <f>ROUND(IF(J19=0,IF(H19=0,0,1),H19/J19),5)</f>
        <v>2.10064</v>
      </c>
      <c r="M19" s="4"/>
      <c r="N19" s="6">
        <f>ROUND(N3-N18,5)</f>
        <v>-11388.43</v>
      </c>
      <c r="O19" s="4"/>
      <c r="P19" s="6">
        <f>ROUND(P3-P18,5)</f>
        <v>-5295.32</v>
      </c>
      <c r="Q19" s="4"/>
      <c r="R19" s="17">
        <f>ROUND(IF(P19=0,IF(N19=0,0,1),N19/P19),5)</f>
        <v>2.15066</v>
      </c>
      <c r="S19" s="4"/>
      <c r="T19" s="6">
        <f>ROUND(T3-T18,5)</f>
        <v>-31771.93</v>
      </c>
    </row>
    <row r="20" spans="1:20" s="8" customFormat="1" ht="25.5" customHeight="1" thickBot="1">
      <c r="A20" s="1" t="s">
        <v>29</v>
      </c>
      <c r="B20" s="1"/>
      <c r="C20" s="1"/>
      <c r="D20" s="1"/>
      <c r="E20" s="1"/>
      <c r="F20" s="1"/>
      <c r="G20" s="1"/>
      <c r="H20" s="7">
        <f>H19</f>
        <v>-5561.78</v>
      </c>
      <c r="I20" s="1"/>
      <c r="J20" s="7">
        <f>J19</f>
        <v>-2647.66</v>
      </c>
      <c r="K20" s="1"/>
      <c r="L20" s="18">
        <f>ROUND(IF(J20=0,IF(H20=0,0,1),H20/J20),5)</f>
        <v>2.10064</v>
      </c>
      <c r="M20" s="1"/>
      <c r="N20" s="7">
        <f>N19</f>
        <v>-11388.43</v>
      </c>
      <c r="O20" s="1"/>
      <c r="P20" s="7">
        <f>P19</f>
        <v>-5295.32</v>
      </c>
      <c r="Q20" s="1"/>
      <c r="R20" s="18">
        <f>ROUND(IF(P20=0,IF(N20=0,0,1),N20/P20),5)</f>
        <v>2.15066</v>
      </c>
      <c r="S20" s="1"/>
      <c r="T20" s="7">
        <f>T19</f>
        <v>-31771.93</v>
      </c>
    </row>
    <row r="21" ht="13.5" thickTop="1"/>
  </sheetData>
  <sheetProtection/>
  <printOptions/>
  <pageMargins left="0.75" right="0.75" top="1" bottom="1" header="0.1" footer="0.5"/>
  <pageSetup horizontalDpi="600" verticalDpi="600" orientation="landscape" scale="89" r:id="rId2"/>
  <headerFooter alignWithMargins="0">
    <oddHeader>&amp;C&amp;"Arial,Bold"&amp;12 West Piedmont Workforce Investment Board
&amp;14 Statement of Account-Unobligated Youth Out
&amp;10 August 2013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N41"/>
  <sheetViews>
    <sheetView zoomScalePageLayoutView="0" workbookViewId="0" topLeftCell="A1">
      <pane xSplit="5" ySplit="2" topLeftCell="F2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5.00390625" style="13" customWidth="1"/>
    <col min="6" max="6" width="7.8515625" style="14" bestFit="1" customWidth="1"/>
    <col min="7" max="7" width="2.28125" style="14" customWidth="1"/>
    <col min="8" max="8" width="8.421875" style="14" bestFit="1" customWidth="1"/>
    <col min="9" max="9" width="2.28125" style="14" customWidth="1"/>
    <col min="10" max="10" width="10.003906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2.421875" style="14" bestFit="1" customWidth="1"/>
  </cols>
  <sheetData>
    <row r="1" spans="1:14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4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237</v>
      </c>
      <c r="K2" s="11"/>
      <c r="L2" s="10" t="s">
        <v>1</v>
      </c>
      <c r="M2" s="11"/>
      <c r="N2" s="10" t="s">
        <v>2</v>
      </c>
    </row>
    <row r="3" spans="1:14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3"/>
      <c r="K3" s="4"/>
      <c r="L3" s="3"/>
      <c r="M3" s="4"/>
      <c r="N3" s="3"/>
    </row>
    <row r="4" spans="1:14" ht="12.75">
      <c r="A4" s="1"/>
      <c r="B4" s="1"/>
      <c r="C4" s="1"/>
      <c r="D4" s="1" t="s">
        <v>4</v>
      </c>
      <c r="E4" s="1"/>
      <c r="F4" s="3"/>
      <c r="G4" s="4"/>
      <c r="H4" s="3"/>
      <c r="I4" s="4"/>
      <c r="J4" s="3"/>
      <c r="K4" s="4"/>
      <c r="L4" s="3"/>
      <c r="M4" s="4"/>
      <c r="N4" s="3"/>
    </row>
    <row r="5" spans="1:14" ht="13.5" thickBot="1">
      <c r="A5" s="1"/>
      <c r="B5" s="1"/>
      <c r="C5" s="1"/>
      <c r="D5" s="1"/>
      <c r="E5" s="1" t="s">
        <v>5</v>
      </c>
      <c r="F5" s="5">
        <v>24045.68</v>
      </c>
      <c r="G5" s="4"/>
      <c r="H5" s="3"/>
      <c r="I5" s="4"/>
      <c r="J5" s="5">
        <v>53617.27</v>
      </c>
      <c r="K5" s="4"/>
      <c r="L5" s="3"/>
      <c r="M5" s="4"/>
      <c r="N5" s="3"/>
    </row>
    <row r="6" spans="1:14" ht="13.5" thickBot="1">
      <c r="A6" s="1"/>
      <c r="B6" s="1"/>
      <c r="C6" s="1"/>
      <c r="D6" s="1" t="s">
        <v>6</v>
      </c>
      <c r="E6" s="1"/>
      <c r="F6" s="6">
        <f>ROUND(SUM(F4:F5),5)</f>
        <v>24045.68</v>
      </c>
      <c r="G6" s="4"/>
      <c r="H6" s="3"/>
      <c r="I6" s="4"/>
      <c r="J6" s="6">
        <f>ROUND(SUM(J4:J5),5)</f>
        <v>53617.27</v>
      </c>
      <c r="K6" s="4"/>
      <c r="L6" s="3"/>
      <c r="M6" s="4"/>
      <c r="N6" s="3"/>
    </row>
    <row r="7" spans="1:14" ht="25.5" customHeight="1">
      <c r="A7" s="1"/>
      <c r="B7" s="1"/>
      <c r="C7" s="1" t="s">
        <v>7</v>
      </c>
      <c r="D7" s="1"/>
      <c r="E7" s="1"/>
      <c r="F7" s="3">
        <f>F6</f>
        <v>24045.68</v>
      </c>
      <c r="G7" s="4"/>
      <c r="H7" s="3"/>
      <c r="I7" s="4"/>
      <c r="J7" s="3">
        <f>J6</f>
        <v>53617.27</v>
      </c>
      <c r="K7" s="4"/>
      <c r="L7" s="3"/>
      <c r="M7" s="4"/>
      <c r="N7" s="3"/>
    </row>
    <row r="8" spans="1:14" ht="25.5" customHeight="1">
      <c r="A8" s="1"/>
      <c r="B8" s="1"/>
      <c r="C8" s="1"/>
      <c r="D8" s="1" t="s">
        <v>8</v>
      </c>
      <c r="E8" s="1"/>
      <c r="F8" s="3"/>
      <c r="G8" s="4"/>
      <c r="H8" s="3"/>
      <c r="I8" s="4"/>
      <c r="J8" s="3"/>
      <c r="K8" s="4"/>
      <c r="L8" s="3"/>
      <c r="M8" s="4"/>
      <c r="N8" s="3"/>
    </row>
    <row r="9" spans="1:14" ht="12.75">
      <c r="A9" s="1"/>
      <c r="B9" s="1"/>
      <c r="C9" s="1"/>
      <c r="D9" s="1"/>
      <c r="E9" s="1" t="s">
        <v>9</v>
      </c>
      <c r="F9" s="3">
        <v>7213.94</v>
      </c>
      <c r="G9" s="4"/>
      <c r="H9" s="3">
        <v>7385</v>
      </c>
      <c r="I9" s="4"/>
      <c r="J9" s="3">
        <v>18899.16</v>
      </c>
      <c r="K9" s="4"/>
      <c r="L9" s="3">
        <v>14770</v>
      </c>
      <c r="M9" s="4"/>
      <c r="N9" s="3">
        <v>88620</v>
      </c>
    </row>
    <row r="10" spans="1:14" ht="12.75">
      <c r="A10" s="1"/>
      <c r="B10" s="1"/>
      <c r="C10" s="1"/>
      <c r="D10" s="1"/>
      <c r="E10" s="1" t="s">
        <v>102</v>
      </c>
      <c r="F10" s="3">
        <v>2133.09</v>
      </c>
      <c r="G10" s="4"/>
      <c r="H10" s="3">
        <v>2585.75</v>
      </c>
      <c r="I10" s="4"/>
      <c r="J10" s="3">
        <v>5042.46</v>
      </c>
      <c r="K10" s="4"/>
      <c r="L10" s="3">
        <v>5171.5</v>
      </c>
      <c r="M10" s="4"/>
      <c r="N10" s="3">
        <v>31029</v>
      </c>
    </row>
    <row r="11" spans="1:14" ht="12.75">
      <c r="A11" s="1"/>
      <c r="B11" s="1"/>
      <c r="C11" s="1"/>
      <c r="D11" s="1"/>
      <c r="E11" s="1" t="s">
        <v>92</v>
      </c>
      <c r="F11" s="3">
        <v>0</v>
      </c>
      <c r="G11" s="4"/>
      <c r="H11" s="3">
        <v>41.67</v>
      </c>
      <c r="I11" s="4"/>
      <c r="J11" s="3">
        <v>0</v>
      </c>
      <c r="K11" s="4"/>
      <c r="L11" s="3">
        <v>83.34</v>
      </c>
      <c r="M11" s="4"/>
      <c r="N11" s="3">
        <v>500</v>
      </c>
    </row>
    <row r="12" spans="1:14" ht="12.75">
      <c r="A12" s="1"/>
      <c r="B12" s="1"/>
      <c r="C12" s="1"/>
      <c r="D12" s="1"/>
      <c r="E12" s="1" t="s">
        <v>10</v>
      </c>
      <c r="F12" s="3">
        <v>0</v>
      </c>
      <c r="G12" s="4"/>
      <c r="H12" s="3">
        <v>166.67</v>
      </c>
      <c r="I12" s="4"/>
      <c r="J12" s="3">
        <v>0</v>
      </c>
      <c r="K12" s="4"/>
      <c r="L12" s="3">
        <v>333.34</v>
      </c>
      <c r="M12" s="4"/>
      <c r="N12" s="3">
        <v>2000</v>
      </c>
    </row>
    <row r="13" spans="1:14" ht="12.75">
      <c r="A13" s="1"/>
      <c r="B13" s="1"/>
      <c r="C13" s="1"/>
      <c r="D13" s="1"/>
      <c r="E13" s="1" t="s">
        <v>89</v>
      </c>
      <c r="F13" s="3">
        <v>3600</v>
      </c>
      <c r="G13" s="4"/>
      <c r="H13" s="3">
        <v>3633.33</v>
      </c>
      <c r="I13" s="4"/>
      <c r="J13" s="3">
        <v>7200</v>
      </c>
      <c r="K13" s="4"/>
      <c r="L13" s="3">
        <v>7266.66</v>
      </c>
      <c r="M13" s="4"/>
      <c r="N13" s="3">
        <v>43600</v>
      </c>
    </row>
    <row r="14" spans="1:14" ht="12.75">
      <c r="A14" s="1"/>
      <c r="B14" s="1"/>
      <c r="C14" s="1"/>
      <c r="D14" s="1"/>
      <c r="E14" s="1" t="s">
        <v>11</v>
      </c>
      <c r="F14" s="3">
        <v>3500</v>
      </c>
      <c r="G14" s="4"/>
      <c r="H14" s="3">
        <v>3833.33</v>
      </c>
      <c r="I14" s="4"/>
      <c r="J14" s="3">
        <v>7000</v>
      </c>
      <c r="K14" s="4"/>
      <c r="L14" s="3">
        <v>7666.66</v>
      </c>
      <c r="M14" s="4"/>
      <c r="N14" s="3">
        <v>46000</v>
      </c>
    </row>
    <row r="15" spans="1:14" ht="12.75">
      <c r="A15" s="1"/>
      <c r="B15" s="1"/>
      <c r="C15" s="1"/>
      <c r="D15" s="1"/>
      <c r="E15" s="1" t="s">
        <v>12</v>
      </c>
      <c r="F15" s="3">
        <v>0</v>
      </c>
      <c r="G15" s="4"/>
      <c r="H15" s="3">
        <v>515</v>
      </c>
      <c r="I15" s="4"/>
      <c r="J15" s="3">
        <v>515</v>
      </c>
      <c r="K15" s="4"/>
      <c r="L15" s="3">
        <v>1030</v>
      </c>
      <c r="M15" s="4"/>
      <c r="N15" s="3">
        <v>6180</v>
      </c>
    </row>
    <row r="16" spans="1:14" ht="12.75">
      <c r="A16" s="1"/>
      <c r="B16" s="1"/>
      <c r="C16" s="1"/>
      <c r="D16" s="1"/>
      <c r="E16" s="1" t="s">
        <v>13</v>
      </c>
      <c r="F16" s="3">
        <v>45</v>
      </c>
      <c r="G16" s="4"/>
      <c r="H16" s="3">
        <v>125</v>
      </c>
      <c r="I16" s="4"/>
      <c r="J16" s="3">
        <v>90</v>
      </c>
      <c r="K16" s="4"/>
      <c r="L16" s="3">
        <v>250</v>
      </c>
      <c r="M16" s="4"/>
      <c r="N16" s="3">
        <v>1500</v>
      </c>
    </row>
    <row r="17" spans="1:14" ht="12.75">
      <c r="A17" s="1"/>
      <c r="B17" s="1"/>
      <c r="C17" s="1"/>
      <c r="D17" s="1"/>
      <c r="E17" s="1" t="s">
        <v>16</v>
      </c>
      <c r="F17" s="3">
        <v>65.45</v>
      </c>
      <c r="G17" s="4"/>
      <c r="H17" s="3">
        <v>100</v>
      </c>
      <c r="I17" s="4"/>
      <c r="J17" s="3">
        <v>229.94</v>
      </c>
      <c r="K17" s="4"/>
      <c r="L17" s="3">
        <v>200</v>
      </c>
      <c r="M17" s="4"/>
      <c r="N17" s="3">
        <v>1200</v>
      </c>
    </row>
    <row r="18" spans="1:14" ht="12.75">
      <c r="A18" s="1"/>
      <c r="B18" s="1"/>
      <c r="C18" s="1"/>
      <c r="D18" s="1"/>
      <c r="E18" s="1" t="s">
        <v>17</v>
      </c>
      <c r="F18" s="3">
        <v>335.23</v>
      </c>
      <c r="G18" s="4"/>
      <c r="H18" s="3">
        <v>573.25</v>
      </c>
      <c r="I18" s="4"/>
      <c r="J18" s="3">
        <v>806.7</v>
      </c>
      <c r="K18" s="4"/>
      <c r="L18" s="3">
        <v>1146.5</v>
      </c>
      <c r="M18" s="4"/>
      <c r="N18" s="3">
        <v>6879</v>
      </c>
    </row>
    <row r="19" spans="1:14" ht="12.75">
      <c r="A19" s="1"/>
      <c r="B19" s="1"/>
      <c r="C19" s="1"/>
      <c r="D19" s="1"/>
      <c r="E19" s="1" t="s">
        <v>142</v>
      </c>
      <c r="F19" s="3">
        <v>324.25</v>
      </c>
      <c r="G19" s="4"/>
      <c r="H19" s="3"/>
      <c r="I19" s="4"/>
      <c r="J19" s="3">
        <v>541.4</v>
      </c>
      <c r="K19" s="4"/>
      <c r="L19" s="3"/>
      <c r="M19" s="4"/>
      <c r="N19" s="3"/>
    </row>
    <row r="20" spans="1:14" ht="12.75">
      <c r="A20" s="1"/>
      <c r="B20" s="1"/>
      <c r="C20" s="1"/>
      <c r="D20" s="1"/>
      <c r="E20" s="1" t="s">
        <v>18</v>
      </c>
      <c r="F20" s="3">
        <v>0</v>
      </c>
      <c r="G20" s="4"/>
      <c r="H20" s="3">
        <v>50</v>
      </c>
      <c r="I20" s="4"/>
      <c r="J20" s="3">
        <v>25</v>
      </c>
      <c r="K20" s="4"/>
      <c r="L20" s="3">
        <v>100</v>
      </c>
      <c r="M20" s="4"/>
      <c r="N20" s="3">
        <v>600</v>
      </c>
    </row>
    <row r="21" spans="1:14" ht="12.75">
      <c r="A21" s="1"/>
      <c r="B21" s="1"/>
      <c r="C21" s="1"/>
      <c r="D21" s="1"/>
      <c r="E21" s="1" t="s">
        <v>90</v>
      </c>
      <c r="F21" s="3">
        <v>0</v>
      </c>
      <c r="G21" s="4"/>
      <c r="H21" s="3">
        <v>41.67</v>
      </c>
      <c r="I21" s="4"/>
      <c r="J21" s="3">
        <v>0</v>
      </c>
      <c r="K21" s="4"/>
      <c r="L21" s="3">
        <v>83.34</v>
      </c>
      <c r="M21" s="4"/>
      <c r="N21" s="3">
        <v>500</v>
      </c>
    </row>
    <row r="22" spans="1:14" ht="12.75">
      <c r="A22" s="1"/>
      <c r="B22" s="1"/>
      <c r="C22" s="1"/>
      <c r="D22" s="1"/>
      <c r="E22" s="1" t="s">
        <v>19</v>
      </c>
      <c r="F22" s="3">
        <v>0</v>
      </c>
      <c r="G22" s="4"/>
      <c r="H22" s="3">
        <v>116.67</v>
      </c>
      <c r="I22" s="4"/>
      <c r="J22" s="3">
        <v>0</v>
      </c>
      <c r="K22" s="4"/>
      <c r="L22" s="3">
        <v>233.34</v>
      </c>
      <c r="M22" s="4"/>
      <c r="N22" s="3">
        <v>1400</v>
      </c>
    </row>
    <row r="23" spans="1:14" ht="12.75">
      <c r="A23" s="1"/>
      <c r="B23" s="1"/>
      <c r="C23" s="1"/>
      <c r="D23" s="1"/>
      <c r="E23" s="1" t="s">
        <v>91</v>
      </c>
      <c r="F23" s="3">
        <v>0</v>
      </c>
      <c r="G23" s="4"/>
      <c r="H23" s="3">
        <v>183.33</v>
      </c>
      <c r="I23" s="4"/>
      <c r="J23" s="3">
        <v>0</v>
      </c>
      <c r="K23" s="4"/>
      <c r="L23" s="3">
        <v>366.66</v>
      </c>
      <c r="M23" s="4"/>
      <c r="N23" s="3">
        <v>2200</v>
      </c>
    </row>
    <row r="24" spans="1:14" ht="12.75">
      <c r="A24" s="1"/>
      <c r="B24" s="1"/>
      <c r="C24" s="1"/>
      <c r="D24" s="1"/>
      <c r="E24" s="1" t="s">
        <v>20</v>
      </c>
      <c r="F24" s="3">
        <v>1684.55</v>
      </c>
      <c r="G24" s="4"/>
      <c r="H24" s="3">
        <v>833.33</v>
      </c>
      <c r="I24" s="4"/>
      <c r="J24" s="3">
        <v>2281.61</v>
      </c>
      <c r="K24" s="4"/>
      <c r="L24" s="3">
        <v>1666.66</v>
      </c>
      <c r="M24" s="4"/>
      <c r="N24" s="3">
        <v>10000</v>
      </c>
    </row>
    <row r="25" spans="1:14" ht="12.75">
      <c r="A25" s="1"/>
      <c r="B25" s="1"/>
      <c r="C25" s="1"/>
      <c r="D25" s="1"/>
      <c r="E25" s="1" t="s">
        <v>21</v>
      </c>
      <c r="F25" s="3">
        <v>3801.79</v>
      </c>
      <c r="G25" s="4"/>
      <c r="H25" s="3">
        <v>2395.25</v>
      </c>
      <c r="I25" s="4"/>
      <c r="J25" s="3">
        <v>6086.43</v>
      </c>
      <c r="K25" s="4"/>
      <c r="L25" s="3">
        <v>4790.5</v>
      </c>
      <c r="M25" s="4"/>
      <c r="N25" s="3">
        <v>28743</v>
      </c>
    </row>
    <row r="26" spans="1:14" ht="12.75">
      <c r="A26" s="1"/>
      <c r="B26" s="1"/>
      <c r="C26" s="1"/>
      <c r="D26" s="1"/>
      <c r="E26" s="1" t="s">
        <v>22</v>
      </c>
      <c r="F26" s="3">
        <v>136.18</v>
      </c>
      <c r="G26" s="4"/>
      <c r="H26" s="3">
        <v>125</v>
      </c>
      <c r="I26" s="4"/>
      <c r="J26" s="3">
        <v>136.18</v>
      </c>
      <c r="K26" s="4"/>
      <c r="L26" s="3">
        <v>250</v>
      </c>
      <c r="M26" s="4"/>
      <c r="N26" s="3">
        <v>1500</v>
      </c>
    </row>
    <row r="27" spans="1:14" ht="12.75">
      <c r="A27" s="1"/>
      <c r="B27" s="1"/>
      <c r="C27" s="1"/>
      <c r="D27" s="1"/>
      <c r="E27" s="1" t="s">
        <v>122</v>
      </c>
      <c r="F27" s="3">
        <v>25</v>
      </c>
      <c r="G27" s="4"/>
      <c r="H27" s="3"/>
      <c r="I27" s="4"/>
      <c r="J27" s="3">
        <v>205</v>
      </c>
      <c r="K27" s="4"/>
      <c r="L27" s="3"/>
      <c r="M27" s="4"/>
      <c r="N27" s="3"/>
    </row>
    <row r="28" spans="1:14" ht="12.75">
      <c r="A28" s="1"/>
      <c r="B28" s="1"/>
      <c r="C28" s="1"/>
      <c r="D28" s="1"/>
      <c r="E28" s="1" t="s">
        <v>23</v>
      </c>
      <c r="F28" s="3">
        <v>312.5</v>
      </c>
      <c r="G28" s="4"/>
      <c r="H28" s="3">
        <v>125</v>
      </c>
      <c r="I28" s="4"/>
      <c r="J28" s="3">
        <v>693.1</v>
      </c>
      <c r="K28" s="4"/>
      <c r="L28" s="3">
        <v>250</v>
      </c>
      <c r="M28" s="4"/>
      <c r="N28" s="3">
        <v>1500</v>
      </c>
    </row>
    <row r="29" spans="1:14" ht="12.75">
      <c r="A29" s="1"/>
      <c r="B29" s="1"/>
      <c r="C29" s="1"/>
      <c r="D29" s="1"/>
      <c r="E29" s="1" t="s">
        <v>24</v>
      </c>
      <c r="F29" s="3">
        <v>224.2</v>
      </c>
      <c r="G29" s="4"/>
      <c r="H29" s="3">
        <v>125</v>
      </c>
      <c r="I29" s="4"/>
      <c r="J29" s="3">
        <v>630.35</v>
      </c>
      <c r="K29" s="4"/>
      <c r="L29" s="3">
        <v>250</v>
      </c>
      <c r="M29" s="4"/>
      <c r="N29" s="3">
        <v>1500</v>
      </c>
    </row>
    <row r="30" spans="1:14" ht="12.75">
      <c r="A30" s="1"/>
      <c r="B30" s="1"/>
      <c r="C30" s="1"/>
      <c r="D30" s="1"/>
      <c r="E30" s="1" t="s">
        <v>238</v>
      </c>
      <c r="F30" s="3">
        <v>515</v>
      </c>
      <c r="G30" s="4"/>
      <c r="H30" s="3"/>
      <c r="I30" s="4"/>
      <c r="J30" s="3">
        <v>515</v>
      </c>
      <c r="K30" s="4"/>
      <c r="L30" s="3"/>
      <c r="M30" s="4"/>
      <c r="N30" s="3"/>
    </row>
    <row r="31" spans="1:14" ht="12.75">
      <c r="A31" s="1"/>
      <c r="B31" s="1"/>
      <c r="C31" s="1"/>
      <c r="D31" s="1"/>
      <c r="E31" s="1" t="s">
        <v>239</v>
      </c>
      <c r="F31" s="3">
        <v>104.5</v>
      </c>
      <c r="G31" s="4"/>
      <c r="H31" s="3"/>
      <c r="I31" s="4"/>
      <c r="J31" s="3">
        <v>104.5</v>
      </c>
      <c r="K31" s="4"/>
      <c r="L31" s="3"/>
      <c r="M31" s="4"/>
      <c r="N31" s="3"/>
    </row>
    <row r="32" spans="1:14" s="8" customFormat="1" ht="11.25">
      <c r="A32" s="1"/>
      <c r="B32" s="1"/>
      <c r="C32" s="1"/>
      <c r="D32" s="1"/>
      <c r="E32" s="1" t="s">
        <v>25</v>
      </c>
      <c r="F32" s="3">
        <v>25</v>
      </c>
      <c r="G32" s="4"/>
      <c r="H32" s="3">
        <v>41.67</v>
      </c>
      <c r="I32" s="4"/>
      <c r="J32" s="3">
        <v>115.44</v>
      </c>
      <c r="K32" s="4"/>
      <c r="L32" s="3">
        <v>83.34</v>
      </c>
      <c r="M32" s="4"/>
      <c r="N32" s="3">
        <v>500</v>
      </c>
    </row>
    <row r="33" spans="1:14" s="8" customFormat="1" ht="11.25">
      <c r="A33" s="1"/>
      <c r="B33" s="1"/>
      <c r="C33" s="1"/>
      <c r="D33" s="1"/>
      <c r="E33" s="1" t="s">
        <v>140</v>
      </c>
      <c r="F33" s="3">
        <v>0</v>
      </c>
      <c r="G33" s="4"/>
      <c r="H33" s="3">
        <v>8.33</v>
      </c>
      <c r="I33" s="4"/>
      <c r="J33" s="3">
        <v>0</v>
      </c>
      <c r="K33" s="4"/>
      <c r="L33" s="3">
        <v>16.66</v>
      </c>
      <c r="M33" s="4"/>
      <c r="N33" s="3">
        <v>100</v>
      </c>
    </row>
    <row r="34" spans="1:14" s="8" customFormat="1" ht="11.25">
      <c r="A34" s="1"/>
      <c r="B34" s="1"/>
      <c r="C34" s="1"/>
      <c r="D34" s="1"/>
      <c r="E34" s="1" t="s">
        <v>214</v>
      </c>
      <c r="F34" s="3">
        <v>0</v>
      </c>
      <c r="G34" s="4"/>
      <c r="H34" s="3">
        <v>208.33</v>
      </c>
      <c r="I34" s="4"/>
      <c r="J34" s="3">
        <v>2500</v>
      </c>
      <c r="K34" s="4"/>
      <c r="L34" s="3">
        <v>416.66</v>
      </c>
      <c r="M34" s="4"/>
      <c r="N34" s="3">
        <v>2500</v>
      </c>
    </row>
    <row r="35" spans="1:14" s="8" customFormat="1" ht="12" thickBot="1">
      <c r="A35" s="1"/>
      <c r="B35" s="1"/>
      <c r="C35" s="1"/>
      <c r="D35" s="1"/>
      <c r="E35" s="1" t="s">
        <v>215</v>
      </c>
      <c r="F35" s="5">
        <v>0</v>
      </c>
      <c r="G35" s="4"/>
      <c r="H35" s="5">
        <v>382.41</v>
      </c>
      <c r="I35" s="4"/>
      <c r="J35" s="5">
        <v>0</v>
      </c>
      <c r="K35" s="4"/>
      <c r="L35" s="5">
        <v>764.82</v>
      </c>
      <c r="M35" s="4"/>
      <c r="N35" s="5">
        <v>4588.9</v>
      </c>
    </row>
    <row r="36" spans="1:14" s="8" customFormat="1" ht="12" thickBot="1">
      <c r="A36" s="1"/>
      <c r="B36" s="1"/>
      <c r="C36" s="1"/>
      <c r="D36" s="1" t="s">
        <v>27</v>
      </c>
      <c r="E36" s="1"/>
      <c r="F36" s="6">
        <f>ROUND(SUM(F8:F35),5)</f>
        <v>24045.68</v>
      </c>
      <c r="G36" s="4"/>
      <c r="H36" s="6">
        <f>ROUND(SUM(H8:H35),5)</f>
        <v>23594.99</v>
      </c>
      <c r="I36" s="4"/>
      <c r="J36" s="6">
        <f>ROUND(SUM(J8:J35),5)</f>
        <v>53617.27</v>
      </c>
      <c r="K36" s="4"/>
      <c r="L36" s="6">
        <f>ROUND(SUM(L8:L35),5)</f>
        <v>47189.98</v>
      </c>
      <c r="M36" s="4"/>
      <c r="N36" s="6">
        <f>ROUND(SUM(N8:N35),5)</f>
        <v>283139.9</v>
      </c>
    </row>
    <row r="37" spans="1:14" s="8" customFormat="1" ht="25.5" customHeight="1" thickBot="1">
      <c r="A37" s="1"/>
      <c r="B37" s="1" t="s">
        <v>28</v>
      </c>
      <c r="C37" s="1"/>
      <c r="D37" s="1"/>
      <c r="E37" s="1"/>
      <c r="F37" s="6">
        <f>ROUND(F3+F7-F36,5)</f>
        <v>0</v>
      </c>
      <c r="G37" s="4"/>
      <c r="H37" s="6">
        <f>ROUND(H3+H7-H36,5)</f>
        <v>-23594.99</v>
      </c>
      <c r="I37" s="4"/>
      <c r="J37" s="6">
        <f>ROUND(J3+J7-J36,5)</f>
        <v>0</v>
      </c>
      <c r="K37" s="4"/>
      <c r="L37" s="6">
        <f>ROUND(L3+L7-L36,5)</f>
        <v>-47189.98</v>
      </c>
      <c r="M37" s="4"/>
      <c r="N37" s="6">
        <f>ROUND(N3+N7-N36,5)</f>
        <v>-283139.9</v>
      </c>
    </row>
    <row r="38" spans="1:14" s="8" customFormat="1" ht="25.5" customHeight="1" thickBot="1">
      <c r="A38" s="1" t="s">
        <v>29</v>
      </c>
      <c r="B38" s="1"/>
      <c r="C38" s="1"/>
      <c r="D38" s="1"/>
      <c r="E38" s="1"/>
      <c r="F38" s="7">
        <f>F37</f>
        <v>0</v>
      </c>
      <c r="G38" s="1"/>
      <c r="H38" s="7">
        <f>H37</f>
        <v>-23594.99</v>
      </c>
      <c r="I38" s="1"/>
      <c r="J38" s="7">
        <f>J37</f>
        <v>0</v>
      </c>
      <c r="K38" s="1"/>
      <c r="L38" s="7">
        <f>L37</f>
        <v>-47189.98</v>
      </c>
      <c r="M38" s="1"/>
      <c r="N38" s="7">
        <f>N37</f>
        <v>-283139.9</v>
      </c>
    </row>
    <row r="39" spans="1:14" s="8" customFormat="1" ht="13.5" thickTop="1">
      <c r="A39" s="13"/>
      <c r="B39" s="13"/>
      <c r="C39" s="13"/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</row>
    <row r="40" spans="1:14" s="8" customFormat="1" ht="12.75">
      <c r="A40" s="13"/>
      <c r="B40" s="13"/>
      <c r="C40" s="13"/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8" customFormat="1" ht="12.75">
      <c r="A41" s="13"/>
      <c r="B41" s="13"/>
      <c r="C41" s="13"/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</row>
  </sheetData>
  <sheetProtection/>
  <printOptions/>
  <pageMargins left="0.5" right="0.5" top="0.75" bottom="0.5" header="0.1" footer="0.25"/>
  <pageSetup horizontalDpi="600" verticalDpi="600" orientation="landscape" scale="95" r:id="rId2"/>
  <headerFooter alignWithMargins="0">
    <oddHeader>&amp;C&amp;"Arial,Bold"&amp;12 West Piedmont Workforce Investment Board
&amp;14 Statement of Account-Administrative
&amp;10 August 2013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pane xSplit="4" ySplit="2" topLeftCell="E1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53" sqref="E53"/>
    </sheetView>
  </sheetViews>
  <sheetFormatPr defaultColWidth="10.28125" defaultRowHeight="12.75"/>
  <cols>
    <col min="1" max="3" width="3.421875" style="28" customWidth="1"/>
    <col min="4" max="4" width="27.57421875" style="28" customWidth="1"/>
    <col min="5" max="5" width="11.7109375" style="29" bestFit="1" customWidth="1"/>
    <col min="6" max="6" width="2.57421875" style="29" customWidth="1"/>
    <col min="7" max="7" width="11.7109375" style="29" bestFit="1" customWidth="1"/>
    <col min="8" max="8" width="2.57421875" style="29" customWidth="1"/>
    <col min="9" max="9" width="13.421875" style="29" bestFit="1" customWidth="1"/>
    <col min="10" max="10" width="2.57421875" style="29" customWidth="1"/>
    <col min="11" max="11" width="13.421875" style="29" bestFit="1" customWidth="1"/>
    <col min="12" max="12" width="2.57421875" style="29" customWidth="1"/>
    <col min="13" max="13" width="14.421875" style="29" bestFit="1" customWidth="1"/>
    <col min="14" max="16384" width="10.28125" style="22" customWidth="1"/>
  </cols>
  <sheetData>
    <row r="1" spans="1:13" ht="15.75" thickBot="1">
      <c r="A1" s="19"/>
      <c r="B1" s="19"/>
      <c r="C1" s="19"/>
      <c r="D1" s="19"/>
      <c r="E1" s="20"/>
      <c r="F1" s="21"/>
      <c r="G1" s="20"/>
      <c r="H1" s="21"/>
      <c r="I1" s="20"/>
      <c r="J1" s="21"/>
      <c r="K1" s="20"/>
      <c r="L1" s="21"/>
      <c r="M1" s="20"/>
    </row>
    <row r="2" spans="1:13" s="26" customFormat="1" ht="16.5" thickBot="1" thickTop="1">
      <c r="A2" s="23"/>
      <c r="B2" s="23"/>
      <c r="C2" s="23"/>
      <c r="D2" s="23"/>
      <c r="E2" s="24" t="s">
        <v>235</v>
      </c>
      <c r="F2" s="25"/>
      <c r="G2" s="24" t="s">
        <v>0</v>
      </c>
      <c r="H2" s="25"/>
      <c r="I2" s="24" t="s">
        <v>236</v>
      </c>
      <c r="J2" s="25"/>
      <c r="K2" s="24" t="s">
        <v>1</v>
      </c>
      <c r="L2" s="25"/>
      <c r="M2" s="24" t="s">
        <v>2</v>
      </c>
    </row>
    <row r="3" spans="1:13" s="26" customFormat="1" ht="15.75" thickTop="1">
      <c r="A3" s="23"/>
      <c r="B3" s="23"/>
      <c r="C3" s="23"/>
      <c r="D3" s="23"/>
      <c r="E3" s="27"/>
      <c r="F3" s="25"/>
      <c r="G3" s="27"/>
      <c r="H3" s="25"/>
      <c r="I3" s="27"/>
      <c r="J3" s="25"/>
      <c r="K3" s="27"/>
      <c r="L3" s="25"/>
      <c r="M3" s="27"/>
    </row>
    <row r="4" spans="1:14" s="26" customFormat="1" ht="15">
      <c r="A4" s="28" t="s">
        <v>112</v>
      </c>
      <c r="B4" s="23"/>
      <c r="C4" s="23"/>
      <c r="D4" s="23"/>
      <c r="E4" s="31">
        <f>+'Dan-Pitts. Co. Dis Wkr'!F19</f>
        <v>12466.67</v>
      </c>
      <c r="F4" s="31"/>
      <c r="G4" s="31">
        <f>+'Dan-Pitts. Co. Dis Wkr'!H19</f>
        <v>17928.14</v>
      </c>
      <c r="H4" s="31"/>
      <c r="I4" s="31">
        <f>+'Dan-Pitts. Co. Dis Wkr'!L19</f>
        <v>21543.7</v>
      </c>
      <c r="J4" s="31"/>
      <c r="K4" s="31">
        <f>+'Dan-Pitts. Co. Dis Wkr'!N19</f>
        <v>35856.28</v>
      </c>
      <c r="L4" s="31"/>
      <c r="M4" s="31">
        <f>+'Dan-Pitts. Co. Dis Wkr'!R19</f>
        <v>215137.19</v>
      </c>
      <c r="N4" s="37"/>
    </row>
    <row r="5" spans="1:14" s="26" customFormat="1" ht="15">
      <c r="A5" s="28" t="s">
        <v>37</v>
      </c>
      <c r="B5" s="23"/>
      <c r="C5" s="23"/>
      <c r="D5" s="23"/>
      <c r="E5" s="31">
        <f>+'MHC Dislocated'!F18</f>
        <v>5818.03</v>
      </c>
      <c r="F5" s="32"/>
      <c r="G5" s="31">
        <f>+'MHC Dislocated'!H18</f>
        <v>11408.84</v>
      </c>
      <c r="H5" s="32"/>
      <c r="I5" s="31">
        <f>+'MHC Dislocated'!L18</f>
        <v>10909.77</v>
      </c>
      <c r="J5" s="32"/>
      <c r="K5" s="31">
        <f>+'MHC Dislocated'!N18</f>
        <v>22817.68</v>
      </c>
      <c r="L5" s="32"/>
      <c r="M5" s="31">
        <f>+'MHC Dislocated'!R18</f>
        <v>136905.5</v>
      </c>
      <c r="N5" s="37"/>
    </row>
    <row r="6" spans="1:14" s="26" customFormat="1" ht="15">
      <c r="A6" s="28" t="s">
        <v>38</v>
      </c>
      <c r="B6" s="23"/>
      <c r="C6" s="23"/>
      <c r="D6" s="23"/>
      <c r="E6" s="31">
        <f>+'Pat Dis Wkr'!F13</f>
        <v>2546.11</v>
      </c>
      <c r="F6" s="31"/>
      <c r="G6" s="31">
        <f>+'Pat Dis Wkr'!H13</f>
        <v>3259.67</v>
      </c>
      <c r="H6" s="31"/>
      <c r="I6" s="31">
        <f>+'Pat Dis Wkr'!L13</f>
        <v>4729.63</v>
      </c>
      <c r="J6" s="31"/>
      <c r="K6" s="31">
        <f>+'Pat Dis Wkr'!N13</f>
        <v>6519.34</v>
      </c>
      <c r="L6" s="31"/>
      <c r="M6" s="31">
        <f>+'Pat Dis Wkr'!R13</f>
        <v>39115.85</v>
      </c>
      <c r="N6" s="37"/>
    </row>
    <row r="7" spans="1:14" s="26" customFormat="1" ht="15">
      <c r="A7" s="28" t="s">
        <v>216</v>
      </c>
      <c r="B7" s="23"/>
      <c r="C7" s="23"/>
      <c r="D7" s="23"/>
      <c r="E7" s="31">
        <f>'Dan-PC DW BS'!H20</f>
        <v>2363.2</v>
      </c>
      <c r="F7" s="31"/>
      <c r="G7" s="31">
        <f>'Dan-PC DW BS'!J20</f>
        <v>2846.86</v>
      </c>
      <c r="H7" s="31"/>
      <c r="I7" s="31">
        <f>'Dan-PC DW BS'!L20</f>
        <v>2363.2</v>
      </c>
      <c r="J7" s="31"/>
      <c r="K7" s="31">
        <f>'Dan-PC DW BS'!N20</f>
        <v>5693.72</v>
      </c>
      <c r="L7" s="31"/>
      <c r="M7" s="31">
        <f>'Dan-PC DW BS'!P20</f>
        <v>34162.26</v>
      </c>
      <c r="N7" s="37"/>
    </row>
    <row r="8" spans="1:14" s="26" customFormat="1" ht="15">
      <c r="A8" s="28" t="s">
        <v>217</v>
      </c>
      <c r="B8" s="23"/>
      <c r="C8" s="23"/>
      <c r="D8" s="23"/>
      <c r="E8" s="31">
        <f>'M-HC DW BS'!H20</f>
        <v>0</v>
      </c>
      <c r="F8" s="31"/>
      <c r="G8" s="31">
        <f>'M-HC DW BS'!J20</f>
        <v>1815.74</v>
      </c>
      <c r="H8" s="31"/>
      <c r="I8" s="31">
        <f>'M-HC DW BS'!L20</f>
        <v>0</v>
      </c>
      <c r="J8" s="31"/>
      <c r="K8" s="31">
        <f>'M-HC DW BS'!N20</f>
        <v>3631.48</v>
      </c>
      <c r="L8" s="31"/>
      <c r="M8" s="31">
        <f>'M-HC DW BS'!P20</f>
        <v>21788.85</v>
      </c>
      <c r="N8" s="37"/>
    </row>
    <row r="9" spans="1:14" s="26" customFormat="1" ht="15">
      <c r="A9" s="28" t="s">
        <v>218</v>
      </c>
      <c r="B9" s="23"/>
      <c r="C9" s="23"/>
      <c r="D9" s="23"/>
      <c r="E9" s="31">
        <f>'Pat. Co. DW BS'!H15</f>
        <v>0</v>
      </c>
      <c r="F9" s="31"/>
      <c r="G9" s="31">
        <f>'Pat. Co. DW BS'!J15</f>
        <v>520.25</v>
      </c>
      <c r="H9" s="31"/>
      <c r="I9" s="31">
        <f>'Pat. Co. DW BS'!L15</f>
        <v>0</v>
      </c>
      <c r="J9" s="31"/>
      <c r="K9" s="31">
        <f>'Pat. Co. DW BS'!N15</f>
        <v>1040.5</v>
      </c>
      <c r="L9" s="31"/>
      <c r="M9" s="31">
        <f>'Pat. Co. DW BS'!P15</f>
        <v>6242.97</v>
      </c>
      <c r="N9" s="37"/>
    </row>
    <row r="10" spans="1:14" s="26" customFormat="1" ht="15">
      <c r="A10" s="28" t="s">
        <v>39</v>
      </c>
      <c r="B10" s="23"/>
      <c r="C10" s="23"/>
      <c r="D10" s="23"/>
      <c r="E10" s="31">
        <f>+'Unobligated DW'!H18-25468.47</f>
        <v>0</v>
      </c>
      <c r="F10" s="32"/>
      <c r="G10" s="31">
        <f>+'Unobligated DW'!J18</f>
        <v>4104.75</v>
      </c>
      <c r="H10" s="31"/>
      <c r="I10" s="31">
        <f>+'Unobligated DW'!N18-8667.33-25468.47</f>
        <v>0</v>
      </c>
      <c r="J10" s="31"/>
      <c r="K10" s="31">
        <f>+'Unobligated DW'!P18</f>
        <v>8209.5</v>
      </c>
      <c r="L10" s="31"/>
      <c r="M10" s="31">
        <f>+'Unobligated DW'!T18</f>
        <v>49256.98</v>
      </c>
      <c r="N10" s="37"/>
    </row>
    <row r="11" spans="1:14" s="26" customFormat="1" ht="15">
      <c r="A11" s="28" t="s">
        <v>223</v>
      </c>
      <c r="B11" s="23"/>
      <c r="C11" s="23"/>
      <c r="D11" s="23"/>
      <c r="E11" s="31">
        <v>25468.47</v>
      </c>
      <c r="F11" s="32"/>
      <c r="G11" s="31">
        <v>0</v>
      </c>
      <c r="H11" s="31"/>
      <c r="I11" s="31">
        <f>8667.33+25468.47</f>
        <v>34135.8</v>
      </c>
      <c r="J11" s="31"/>
      <c r="K11" s="31">
        <v>0</v>
      </c>
      <c r="L11" s="31"/>
      <c r="M11" s="31">
        <v>126057.29</v>
      </c>
      <c r="N11" s="37">
        <v>-1</v>
      </c>
    </row>
    <row r="12" spans="1:14" s="26" customFormat="1" ht="15">
      <c r="A12" s="28"/>
      <c r="B12" s="23"/>
      <c r="C12" s="23"/>
      <c r="D12" s="23"/>
      <c r="E12" s="31"/>
      <c r="F12" s="32"/>
      <c r="G12" s="31"/>
      <c r="H12" s="32"/>
      <c r="I12" s="31"/>
      <c r="J12" s="32"/>
      <c r="K12" s="31"/>
      <c r="L12" s="32"/>
      <c r="M12" s="31"/>
      <c r="N12" s="37"/>
    </row>
    <row r="13" spans="1:14" s="26" customFormat="1" ht="15">
      <c r="A13" s="28" t="s">
        <v>40</v>
      </c>
      <c r="B13" s="23"/>
      <c r="C13" s="23"/>
      <c r="D13" s="23"/>
      <c r="E13" s="31">
        <f>SUM(E4:E12)</f>
        <v>48662.48</v>
      </c>
      <c r="F13" s="32"/>
      <c r="G13" s="31">
        <f>SUM(G4:G12)</f>
        <v>41884.25</v>
      </c>
      <c r="H13" s="32"/>
      <c r="I13" s="31">
        <f>SUM(I4:I12)</f>
        <v>73682.1</v>
      </c>
      <c r="J13" s="32"/>
      <c r="K13" s="31">
        <f>SUM(K4:K12)</f>
        <v>83768.5</v>
      </c>
      <c r="L13" s="32"/>
      <c r="M13" s="31">
        <f>SUM(M4:M12)</f>
        <v>628666.8899999999</v>
      </c>
      <c r="N13" s="37"/>
    </row>
    <row r="14" spans="5:14" ht="15">
      <c r="E14" s="32"/>
      <c r="F14" s="32"/>
      <c r="G14" s="32"/>
      <c r="H14" s="32"/>
      <c r="I14" s="32"/>
      <c r="J14" s="32"/>
      <c r="K14" s="32"/>
      <c r="L14" s="32"/>
      <c r="M14" s="32"/>
      <c r="N14" s="37"/>
    </row>
    <row r="15" spans="1:14" ht="15">
      <c r="A15" s="28" t="s">
        <v>126</v>
      </c>
      <c r="E15" s="32">
        <f>'Dan-Pitts. Co. RR'!H21</f>
        <v>1514.97</v>
      </c>
      <c r="F15" s="32"/>
      <c r="G15" s="32">
        <f>'Dan-Pitts. Co. RR'!J21</f>
        <v>11083.5</v>
      </c>
      <c r="H15" s="32"/>
      <c r="I15" s="32">
        <f>'Dan-Pitts. Co. RR'!L21</f>
        <v>1893.76</v>
      </c>
      <c r="J15" s="32"/>
      <c r="K15" s="32">
        <f>'Dan-Pitts. Co. RR'!N21</f>
        <v>22167</v>
      </c>
      <c r="L15" s="32"/>
      <c r="M15" s="32">
        <f>'Dan-Pitts. Co. RR'!P21</f>
        <v>133001.85</v>
      </c>
      <c r="N15" s="37"/>
    </row>
    <row r="16" spans="1:14" ht="15">
      <c r="A16" s="28" t="s">
        <v>127</v>
      </c>
      <c r="E16" s="32">
        <f>'M-HC RR'!H21</f>
        <v>1746.43</v>
      </c>
      <c r="F16" s="32"/>
      <c r="G16" s="32">
        <f>'M-HC RR'!J21</f>
        <v>7810.71</v>
      </c>
      <c r="H16" s="32"/>
      <c r="I16" s="32">
        <f>'M-HC RR'!L21</f>
        <v>1864.52</v>
      </c>
      <c r="J16" s="32"/>
      <c r="K16" s="32">
        <f>'M-HC RR'!N21</f>
        <v>15621.42</v>
      </c>
      <c r="L16" s="32"/>
      <c r="M16" s="32">
        <f>'M-HC RR'!P21</f>
        <v>93728.45</v>
      </c>
      <c r="N16" s="37"/>
    </row>
    <row r="17" spans="1:14" ht="15">
      <c r="A17" s="28" t="s">
        <v>128</v>
      </c>
      <c r="E17" s="32">
        <f>'Patrick Co. RR'!G11</f>
        <v>0</v>
      </c>
      <c r="F17" s="32"/>
      <c r="G17" s="32">
        <f>'Patrick Co. RR'!I11</f>
        <v>1636.4</v>
      </c>
      <c r="H17" s="32"/>
      <c r="I17" s="32">
        <f>'Patrick Co. RR'!K11</f>
        <v>0</v>
      </c>
      <c r="J17" s="32"/>
      <c r="K17" s="32">
        <f>'Patrick Co. RR'!M11</f>
        <v>3272.8</v>
      </c>
      <c r="L17" s="32"/>
      <c r="M17" s="32">
        <f>'Patrick Co. RR'!O11</f>
        <v>19636.7</v>
      </c>
      <c r="N17" s="37"/>
    </row>
    <row r="18" spans="5:14" ht="15">
      <c r="E18" s="32"/>
      <c r="F18" s="32"/>
      <c r="G18" s="32"/>
      <c r="H18" s="32"/>
      <c r="I18" s="32"/>
      <c r="J18" s="32"/>
      <c r="K18" s="32"/>
      <c r="L18" s="32"/>
      <c r="M18" s="32"/>
      <c r="N18" s="37"/>
    </row>
    <row r="19" spans="1:14" ht="15">
      <c r="A19" s="28" t="s">
        <v>129</v>
      </c>
      <c r="E19" s="32">
        <f>SUM(E15:E17)</f>
        <v>3261.4</v>
      </c>
      <c r="F19" s="32"/>
      <c r="G19" s="32">
        <f>SUM(G15:G17)</f>
        <v>20530.61</v>
      </c>
      <c r="H19" s="32"/>
      <c r="I19" s="32">
        <f>SUM(I15:I17)</f>
        <v>3758.2799999999997</v>
      </c>
      <c r="J19" s="32"/>
      <c r="K19" s="32">
        <f>SUM(K15:K17)</f>
        <v>41061.22</v>
      </c>
      <c r="L19" s="32"/>
      <c r="M19" s="32">
        <f>SUM(M15:M17)</f>
        <v>246367</v>
      </c>
      <c r="N19" s="37">
        <v>-2</v>
      </c>
    </row>
    <row r="20" spans="5:14" ht="15">
      <c r="E20" s="32"/>
      <c r="F20" s="32"/>
      <c r="G20" s="32"/>
      <c r="H20" s="32"/>
      <c r="I20" s="32"/>
      <c r="J20" s="32"/>
      <c r="K20" s="32"/>
      <c r="L20" s="32"/>
      <c r="M20" s="32"/>
      <c r="N20" s="37"/>
    </row>
    <row r="21" spans="1:14" ht="15">
      <c r="A21" s="28" t="s">
        <v>113</v>
      </c>
      <c r="E21" s="32">
        <f>+'Dan-Pitts. Co. Adult'!F19</f>
        <v>17647.44</v>
      </c>
      <c r="F21" s="32"/>
      <c r="G21" s="32">
        <f>+'Dan-Pitts. Co. Adult'!H19</f>
        <v>27237.9</v>
      </c>
      <c r="H21" s="32"/>
      <c r="I21" s="32">
        <f>+'Dan-Pitts. Co. Adult'!L19</f>
        <v>29610.09</v>
      </c>
      <c r="J21" s="32"/>
      <c r="K21" s="32">
        <f>+'Dan-Pitts. Co. Adult'!N19</f>
        <v>54475.8</v>
      </c>
      <c r="L21" s="32"/>
      <c r="M21" s="32">
        <f>+'Dan-Pitts. Co. Adult'!R19</f>
        <v>326854.52</v>
      </c>
      <c r="N21" s="37"/>
    </row>
    <row r="22" spans="1:14" ht="15">
      <c r="A22" s="28" t="s">
        <v>41</v>
      </c>
      <c r="E22" s="32">
        <f>+'MHC Adult'!F18</f>
        <v>6734.15</v>
      </c>
      <c r="F22" s="32"/>
      <c r="G22" s="32">
        <f>+'MHC Adult'!H18</f>
        <v>17333.21</v>
      </c>
      <c r="H22" s="32"/>
      <c r="I22" s="32">
        <f>+'MHC Adult'!J18</f>
        <v>14217.92</v>
      </c>
      <c r="J22" s="32"/>
      <c r="K22" s="32">
        <f>+'MHC Adult'!L18</f>
        <v>34666.42</v>
      </c>
      <c r="L22" s="32"/>
      <c r="M22" s="32">
        <f>+'MHC Adult'!N18</f>
        <v>207998.33</v>
      </c>
      <c r="N22" s="37"/>
    </row>
    <row r="23" spans="1:14" ht="15">
      <c r="A23" s="28" t="s">
        <v>42</v>
      </c>
      <c r="E23" s="32">
        <f>+'Pat Adult'!F14</f>
        <v>3919.16</v>
      </c>
      <c r="F23" s="32"/>
      <c r="G23" s="32">
        <f>+'Pat Adult'!H14</f>
        <v>4952.36</v>
      </c>
      <c r="H23" s="32"/>
      <c r="I23" s="32">
        <f>+'Pat Adult'!L14</f>
        <v>7194.44</v>
      </c>
      <c r="J23" s="32"/>
      <c r="K23" s="32">
        <f>+'Pat Adult'!N14</f>
        <v>9904.72</v>
      </c>
      <c r="L23" s="32"/>
      <c r="M23" s="32">
        <f>+'Pat Adult'!R14</f>
        <v>59428.1</v>
      </c>
      <c r="N23" s="37"/>
    </row>
    <row r="24" spans="1:14" ht="15">
      <c r="A24" s="28" t="s">
        <v>219</v>
      </c>
      <c r="E24" s="32">
        <f>'Dan-PC AD BS'!H23</f>
        <v>2181.41</v>
      </c>
      <c r="F24" s="32"/>
      <c r="G24" s="32">
        <f>'Dan-PC AD BS'!J23</f>
        <v>2717.43</v>
      </c>
      <c r="H24" s="32"/>
      <c r="I24" s="32">
        <f>'Dan-PC AD BS'!L23</f>
        <v>2181.41</v>
      </c>
      <c r="J24" s="32"/>
      <c r="K24" s="32">
        <f>'Dan-PC AD BS'!N23</f>
        <v>5434.86</v>
      </c>
      <c r="L24" s="32"/>
      <c r="M24" s="32">
        <f>'Dan-PC AD BS'!P23</f>
        <v>32609.06</v>
      </c>
      <c r="N24" s="37"/>
    </row>
    <row r="25" spans="1:14" ht="15">
      <c r="A25" s="28" t="s">
        <v>220</v>
      </c>
      <c r="E25" s="32">
        <f>'M-HC AD BS'!H25</f>
        <v>0</v>
      </c>
      <c r="F25" s="32"/>
      <c r="G25" s="32">
        <f>'M-HC AD BS'!J25</f>
        <v>2263.34</v>
      </c>
      <c r="H25" s="32"/>
      <c r="I25" s="32">
        <f>'M-HC AD BS'!L25</f>
        <v>0</v>
      </c>
      <c r="J25" s="32"/>
      <c r="K25" s="32">
        <f>'M-HC AD BS'!N25</f>
        <v>4526.68</v>
      </c>
      <c r="L25" s="32"/>
      <c r="M25" s="32">
        <f>'M-HC AD BS'!P25</f>
        <v>27160.09</v>
      </c>
      <c r="N25" s="37"/>
    </row>
    <row r="26" spans="1:14" ht="15">
      <c r="A26" s="28" t="s">
        <v>221</v>
      </c>
      <c r="E26" s="32">
        <f>'Pat. Co. AD BS'!H15</f>
        <v>0</v>
      </c>
      <c r="F26" s="32"/>
      <c r="G26" s="32">
        <f>'Pat. Co. AD BS'!J15</f>
        <v>515.97</v>
      </c>
      <c r="H26" s="32"/>
      <c r="I26" s="32">
        <f>'Pat. Co. AD BS'!L15</f>
        <v>0</v>
      </c>
      <c r="J26" s="32"/>
      <c r="K26" s="32">
        <f>'Pat. Co. AD BS'!N15</f>
        <v>1031.94</v>
      </c>
      <c r="L26" s="32"/>
      <c r="M26" s="32">
        <f>'Pat. Co. AD BS'!P15</f>
        <v>6191.64</v>
      </c>
      <c r="N26" s="37"/>
    </row>
    <row r="27" spans="1:14" ht="15">
      <c r="A27" s="28" t="s">
        <v>222</v>
      </c>
      <c r="E27" s="32">
        <f>+'Unobligated Adult '!H18-3991.39</f>
        <v>0</v>
      </c>
      <c r="F27" s="32"/>
      <c r="G27" s="32">
        <f>+'Unobligated Adult '!J18</f>
        <v>14020.77</v>
      </c>
      <c r="H27" s="32"/>
      <c r="I27" s="32">
        <f>+'Unobligated Adult '!N18-14239.08-3991.39</f>
        <v>0</v>
      </c>
      <c r="J27" s="32"/>
      <c r="K27" s="32">
        <f>+'Unobligated Adult '!P18</f>
        <v>28041.54</v>
      </c>
      <c r="L27" s="32"/>
      <c r="M27" s="32">
        <f>+'Unobligated Adult '!T18</f>
        <v>168249.24</v>
      </c>
      <c r="N27" s="37"/>
    </row>
    <row r="28" spans="1:14" ht="15">
      <c r="A28" s="28" t="s">
        <v>224</v>
      </c>
      <c r="E28" s="32">
        <v>3991.39</v>
      </c>
      <c r="F28" s="32"/>
      <c r="G28" s="32">
        <v>0</v>
      </c>
      <c r="H28" s="32"/>
      <c r="I28" s="32">
        <f>14239.08+3991.39</f>
        <v>18230.47</v>
      </c>
      <c r="J28" s="32"/>
      <c r="K28" s="32">
        <v>0</v>
      </c>
      <c r="L28" s="32"/>
      <c r="M28" s="32">
        <f>25209.54-6000</f>
        <v>19209.54</v>
      </c>
      <c r="N28" s="37">
        <v>-1</v>
      </c>
    </row>
    <row r="29" spans="5:14" ht="15">
      <c r="E29" s="32"/>
      <c r="F29" s="32"/>
      <c r="G29" s="32"/>
      <c r="H29" s="32"/>
      <c r="I29" s="32"/>
      <c r="J29" s="32"/>
      <c r="K29" s="32"/>
      <c r="L29" s="32"/>
      <c r="M29" s="32"/>
      <c r="N29" s="37"/>
    </row>
    <row r="30" spans="1:14" ht="15">
      <c r="A30" s="28" t="s">
        <v>43</v>
      </c>
      <c r="E30" s="32">
        <f>SUM(E21:E29)</f>
        <v>34473.549999999996</v>
      </c>
      <c r="F30" s="32"/>
      <c r="G30" s="32">
        <f>SUM(G21:G29)</f>
        <v>69040.98000000001</v>
      </c>
      <c r="H30" s="32"/>
      <c r="I30" s="32">
        <f>SUM(I21:I29)</f>
        <v>71434.33</v>
      </c>
      <c r="J30" s="32"/>
      <c r="K30" s="32">
        <f>SUM(K21:K29)</f>
        <v>138081.96000000002</v>
      </c>
      <c r="L30" s="32"/>
      <c r="M30" s="32">
        <f>SUM(M21:M29)</f>
        <v>847700.52</v>
      </c>
      <c r="N30" s="37"/>
    </row>
    <row r="31" spans="5:14" ht="15">
      <c r="E31" s="32"/>
      <c r="F31" s="32"/>
      <c r="G31" s="32"/>
      <c r="H31" s="32"/>
      <c r="I31" s="32"/>
      <c r="J31" s="32"/>
      <c r="K31" s="32"/>
      <c r="L31" s="32"/>
      <c r="M31" s="32"/>
      <c r="N31" s="37"/>
    </row>
    <row r="32" spans="1:14" ht="15">
      <c r="A32" s="28" t="s">
        <v>114</v>
      </c>
      <c r="E32" s="32">
        <f>+'DAN-Pitts. Co. YIS'!F29</f>
        <v>9569.12</v>
      </c>
      <c r="F32" s="32"/>
      <c r="G32" s="32">
        <f>+'DAN-Pitts. Co. YIS'!H29</f>
        <v>23865.82</v>
      </c>
      <c r="H32" s="32"/>
      <c r="I32" s="32">
        <f>+'DAN-Pitts. Co. YIS'!L29</f>
        <v>14446.61</v>
      </c>
      <c r="J32" s="32"/>
      <c r="K32" s="32">
        <f>+'DAN-Pitts. Co. YIS'!N29</f>
        <v>47731.64</v>
      </c>
      <c r="L32" s="32"/>
      <c r="M32" s="32">
        <f>+'DAN-Pitts. Co. YIS'!R29</f>
        <v>286388.98</v>
      </c>
      <c r="N32" s="37"/>
    </row>
    <row r="33" spans="1:14" ht="15">
      <c r="A33" s="28" t="s">
        <v>213</v>
      </c>
      <c r="E33" s="32">
        <f>+'MV-HC YIS'!F15</f>
        <v>23400.72</v>
      </c>
      <c r="F33" s="32"/>
      <c r="G33" s="32">
        <f>+'MV-HC YIS'!H15</f>
        <v>15188.08</v>
      </c>
      <c r="H33" s="32"/>
      <c r="I33" s="32">
        <f>+'MV-HC YIS'!L15</f>
        <v>36236.68</v>
      </c>
      <c r="J33" s="32"/>
      <c r="K33" s="32">
        <f>+'MV-HC YIS'!N15</f>
        <v>30376.16</v>
      </c>
      <c r="L33" s="32"/>
      <c r="M33" s="32">
        <f>+'MV-HC YIS'!R15</f>
        <v>182257.12</v>
      </c>
      <c r="N33" s="37"/>
    </row>
    <row r="34" spans="1:14" ht="15">
      <c r="A34" s="28" t="s">
        <v>44</v>
      </c>
      <c r="E34" s="32">
        <f>+'Pat YIS'!F13</f>
        <v>4075.19</v>
      </c>
      <c r="F34" s="32"/>
      <c r="G34" s="32">
        <f>+'Pat YIS'!H13</f>
        <v>4339.25</v>
      </c>
      <c r="H34" s="32"/>
      <c r="I34" s="32">
        <f>+'Pat YIS'!J13</f>
        <v>4075.19</v>
      </c>
      <c r="J34" s="32"/>
      <c r="K34" s="32">
        <f>+'Pat YIS'!L13</f>
        <v>8678.5</v>
      </c>
      <c r="L34" s="32"/>
      <c r="M34" s="32">
        <f>+'Pat YIS'!N13</f>
        <v>52070.72</v>
      </c>
      <c r="N34" s="37"/>
    </row>
    <row r="35" spans="1:14" ht="15">
      <c r="A35" s="28" t="s">
        <v>45</v>
      </c>
      <c r="E35" s="32">
        <f>+'Unobligated YI'!H18-7291.93</f>
        <v>0</v>
      </c>
      <c r="F35" s="32"/>
      <c r="G35" s="32">
        <f>'Unobligated YI'!J18</f>
        <v>3971.49</v>
      </c>
      <c r="H35" s="32"/>
      <c r="I35" s="32">
        <f>+'Unobligated YI'!N18-8604.84-7291.93</f>
        <v>0</v>
      </c>
      <c r="J35" s="32"/>
      <c r="K35" s="32">
        <f>'Unobligated YI'!P18</f>
        <v>7942.98</v>
      </c>
      <c r="L35" s="32"/>
      <c r="M35" s="32">
        <f>'Unobligated YI'!T18</f>
        <v>47657.89</v>
      </c>
      <c r="N35" s="37"/>
    </row>
    <row r="36" spans="1:14" ht="15">
      <c r="A36" s="28" t="s">
        <v>225</v>
      </c>
      <c r="E36" s="32">
        <v>7291.93</v>
      </c>
      <c r="F36" s="32"/>
      <c r="G36" s="32">
        <v>0</v>
      </c>
      <c r="H36" s="32"/>
      <c r="I36" s="32">
        <f>8604.84+7291.93</f>
        <v>15896.77</v>
      </c>
      <c r="J36" s="32"/>
      <c r="K36" s="32">
        <v>0</v>
      </c>
      <c r="L36" s="32"/>
      <c r="M36" s="32">
        <v>108663.27</v>
      </c>
      <c r="N36" s="37">
        <v>-1</v>
      </c>
    </row>
    <row r="37" spans="5:14" ht="15">
      <c r="E37" s="32"/>
      <c r="F37" s="32"/>
      <c r="G37" s="32"/>
      <c r="H37" s="32"/>
      <c r="I37" s="32"/>
      <c r="J37" s="32"/>
      <c r="K37" s="32"/>
      <c r="L37" s="32"/>
      <c r="M37" s="32"/>
      <c r="N37" s="37"/>
    </row>
    <row r="38" spans="1:14" ht="15">
      <c r="A38" s="28" t="s">
        <v>46</v>
      </c>
      <c r="E38" s="32">
        <f>SUM(E32:E37)</f>
        <v>44336.96000000001</v>
      </c>
      <c r="F38" s="32"/>
      <c r="G38" s="32">
        <f>SUM(G32:G37)</f>
        <v>47364.64</v>
      </c>
      <c r="H38" s="32"/>
      <c r="I38" s="32">
        <f>SUM(I32:I37)</f>
        <v>70655.25</v>
      </c>
      <c r="J38" s="32"/>
      <c r="K38" s="32">
        <f>SUM(K32:K37)</f>
        <v>94729.28</v>
      </c>
      <c r="L38" s="32"/>
      <c r="M38" s="32">
        <f>SUM(M32:M37)</f>
        <v>677037.98</v>
      </c>
      <c r="N38" s="37"/>
    </row>
    <row r="39" spans="5:14" ht="15">
      <c r="E39" s="32"/>
      <c r="F39" s="32"/>
      <c r="G39" s="32"/>
      <c r="H39" s="32"/>
      <c r="I39" s="32"/>
      <c r="J39" s="32"/>
      <c r="K39" s="32"/>
      <c r="L39" s="32"/>
      <c r="M39" s="32"/>
      <c r="N39" s="37"/>
    </row>
    <row r="40" spans="1:14" ht="15">
      <c r="A40" s="28" t="s">
        <v>115</v>
      </c>
      <c r="E40" s="32">
        <f>+'DAN-Pitts. Co. YOS'!F30</f>
        <v>8709.13</v>
      </c>
      <c r="F40" s="32"/>
      <c r="G40" s="32">
        <f>+'DAN-Pitts. Co. YOS'!H30</f>
        <v>15910.56</v>
      </c>
      <c r="H40" s="32"/>
      <c r="I40" s="32">
        <f>+'DAN-Pitts. Co. YOS'!L30</f>
        <v>13670.77</v>
      </c>
      <c r="J40" s="32"/>
      <c r="K40" s="32">
        <f>+'DAN-Pitts. Co. YOS'!N30</f>
        <v>31821.12</v>
      </c>
      <c r="L40" s="32"/>
      <c r="M40" s="32">
        <f>+'DAN-Pitts. Co. YOS'!R30</f>
        <v>190925.98</v>
      </c>
      <c r="N40" s="37"/>
    </row>
    <row r="41" spans="1:14" ht="15">
      <c r="A41" s="28" t="s">
        <v>116</v>
      </c>
      <c r="E41" s="32">
        <f>+'MHC YOS'!F24</f>
        <v>1146.75</v>
      </c>
      <c r="F41" s="32"/>
      <c r="G41" s="32">
        <f>+'MHC YOS'!H24</f>
        <v>10124.93</v>
      </c>
      <c r="H41" s="32"/>
      <c r="I41" s="32">
        <f>+'MHC YOS'!L24</f>
        <v>1659.12</v>
      </c>
      <c r="J41" s="32"/>
      <c r="K41" s="32">
        <f>+'MHC YOS'!N24</f>
        <v>20249.86</v>
      </c>
      <c r="L41" s="32"/>
      <c r="M41" s="32">
        <f>+'MHC YOS'!R24</f>
        <v>121498.35</v>
      </c>
      <c r="N41" s="37"/>
    </row>
    <row r="42" spans="1:14" ht="15">
      <c r="A42" s="28" t="s">
        <v>47</v>
      </c>
      <c r="E42" s="32">
        <f>+'Pat YOS'!F13</f>
        <v>2911.64</v>
      </c>
      <c r="F42" s="32"/>
      <c r="G42" s="32">
        <f>+'Pat YOS'!H13</f>
        <v>2892.81</v>
      </c>
      <c r="H42" s="32"/>
      <c r="I42" s="32">
        <f>+'Pat YOS'!L13</f>
        <v>5773.28</v>
      </c>
      <c r="J42" s="32"/>
      <c r="K42" s="32">
        <f>+'Pat YOS'!N13</f>
        <v>5785.62</v>
      </c>
      <c r="L42" s="32"/>
      <c r="M42" s="32">
        <f>+'Pat YOS'!R13</f>
        <v>34713.82</v>
      </c>
      <c r="N42" s="37"/>
    </row>
    <row r="43" spans="1:14" ht="15">
      <c r="A43" s="28" t="s">
        <v>48</v>
      </c>
      <c r="E43" s="32">
        <f>'Unobligated YO'!H18-5561.78</f>
        <v>0</v>
      </c>
      <c r="F43" s="32"/>
      <c r="G43" s="32">
        <f>'Unobligated YO'!J18</f>
        <v>2647.66</v>
      </c>
      <c r="H43" s="32"/>
      <c r="I43" s="32">
        <f>'Unobligated YO'!N18-5826.65-5561.78</f>
        <v>0</v>
      </c>
      <c r="J43" s="32"/>
      <c r="K43" s="32">
        <f>'Unobligated YO'!P18</f>
        <v>5295.32</v>
      </c>
      <c r="L43" s="32"/>
      <c r="M43" s="32">
        <f>'Unobligated YO'!T18</f>
        <v>31771.93</v>
      </c>
      <c r="N43" s="37"/>
    </row>
    <row r="44" spans="1:14" ht="15">
      <c r="A44" s="28" t="s">
        <v>226</v>
      </c>
      <c r="E44" s="32">
        <v>5561.78</v>
      </c>
      <c r="F44" s="32"/>
      <c r="G44" s="32">
        <v>0</v>
      </c>
      <c r="H44" s="32"/>
      <c r="I44" s="32">
        <f>5826.65+5561.78</f>
        <v>11388.43</v>
      </c>
      <c r="J44" s="32"/>
      <c r="K44" s="32">
        <v>0</v>
      </c>
      <c r="L44" s="32"/>
      <c r="M44" s="32">
        <v>53026.5</v>
      </c>
      <c r="N44" s="37">
        <v>-1</v>
      </c>
    </row>
    <row r="45" spans="5:14" ht="15">
      <c r="E45" s="32"/>
      <c r="F45" s="32"/>
      <c r="G45" s="32"/>
      <c r="H45" s="32"/>
      <c r="I45" s="32"/>
      <c r="J45" s="32"/>
      <c r="K45" s="32"/>
      <c r="L45" s="32"/>
      <c r="M45" s="32"/>
      <c r="N45" s="37"/>
    </row>
    <row r="46" spans="1:14" ht="15">
      <c r="A46" s="28" t="s">
        <v>49</v>
      </c>
      <c r="E46" s="32">
        <f>SUM(E40:E45)</f>
        <v>18329.3</v>
      </c>
      <c r="F46" s="32"/>
      <c r="G46" s="32">
        <f>SUM(G40:G45)</f>
        <v>31575.96</v>
      </c>
      <c r="H46" s="32"/>
      <c r="I46" s="32">
        <f>SUM(I40:I45)</f>
        <v>32491.6</v>
      </c>
      <c r="J46" s="32"/>
      <c r="K46" s="32">
        <f>SUM(K40:K45)</f>
        <v>63151.92</v>
      </c>
      <c r="L46" s="32"/>
      <c r="M46" s="32">
        <f>SUM(M40:M45)</f>
        <v>431936.58</v>
      </c>
      <c r="N46" s="37"/>
    </row>
    <row r="47" spans="5:14" ht="15">
      <c r="E47" s="32"/>
      <c r="F47" s="32"/>
      <c r="G47" s="32"/>
      <c r="H47" s="32"/>
      <c r="I47" s="32"/>
      <c r="J47" s="32"/>
      <c r="K47" s="32"/>
      <c r="L47" s="32"/>
      <c r="M47" s="32"/>
      <c r="N47" s="37"/>
    </row>
    <row r="48" spans="1:14" ht="15">
      <c r="A48" s="28" t="s">
        <v>50</v>
      </c>
      <c r="E48" s="32">
        <f>Admin!F36-24045.68</f>
        <v>0</v>
      </c>
      <c r="F48" s="32"/>
      <c r="G48" s="32">
        <f>Admin!H36</f>
        <v>23594.99</v>
      </c>
      <c r="H48" s="32"/>
      <c r="I48" s="32">
        <f>Admin!J36-29571.59-24045.68</f>
        <v>0</v>
      </c>
      <c r="J48" s="32"/>
      <c r="K48" s="32">
        <f>Admin!L36</f>
        <v>47189.98</v>
      </c>
      <c r="L48" s="32"/>
      <c r="M48" s="32">
        <f>Admin!N36</f>
        <v>283139.9</v>
      </c>
      <c r="N48" s="37"/>
    </row>
    <row r="49" spans="1:14" ht="15">
      <c r="A49" s="28" t="s">
        <v>227</v>
      </c>
      <c r="E49" s="31">
        <v>24045.68</v>
      </c>
      <c r="F49" s="32"/>
      <c r="G49" s="31">
        <v>0</v>
      </c>
      <c r="H49" s="32"/>
      <c r="I49" s="31">
        <f>29571.59+24045.68</f>
        <v>53617.270000000004</v>
      </c>
      <c r="J49" s="32"/>
      <c r="K49" s="31">
        <v>0</v>
      </c>
      <c r="L49" s="32"/>
      <c r="M49" s="31">
        <f>57206.47-16852</f>
        <v>40354.47</v>
      </c>
      <c r="N49" s="37">
        <v>-1</v>
      </c>
    </row>
    <row r="50" spans="5:14" ht="15">
      <c r="E50" s="31"/>
      <c r="F50" s="32"/>
      <c r="G50" s="31"/>
      <c r="H50" s="32"/>
      <c r="I50" s="31"/>
      <c r="J50" s="32"/>
      <c r="K50" s="31"/>
      <c r="L50" s="32"/>
      <c r="M50" s="31"/>
      <c r="N50" s="37"/>
    </row>
    <row r="51" spans="1:14" ht="15">
      <c r="A51" s="28" t="s">
        <v>233</v>
      </c>
      <c r="E51" s="34">
        <f>Incentives!F6</f>
        <v>0</v>
      </c>
      <c r="F51" s="32"/>
      <c r="G51" s="34">
        <f>Incentives!H6</f>
        <v>208.35</v>
      </c>
      <c r="H51" s="32"/>
      <c r="I51" s="34">
        <f>Incentives!L6</f>
        <v>0</v>
      </c>
      <c r="J51" s="32"/>
      <c r="K51" s="34">
        <f>Incentives!N6</f>
        <v>416.7</v>
      </c>
      <c r="L51" s="32"/>
      <c r="M51" s="34">
        <f>Incentives!R6</f>
        <v>2500</v>
      </c>
      <c r="N51" s="37">
        <v>-3</v>
      </c>
    </row>
    <row r="52" spans="5:14" ht="15">
      <c r="E52" s="32"/>
      <c r="F52" s="32"/>
      <c r="G52" s="32"/>
      <c r="H52" s="32"/>
      <c r="I52" s="32"/>
      <c r="J52" s="32"/>
      <c r="K52" s="32"/>
      <c r="L52" s="32"/>
      <c r="M52" s="32"/>
      <c r="N52" s="37"/>
    </row>
    <row r="53" spans="1:14" ht="15">
      <c r="A53" s="28" t="s">
        <v>51</v>
      </c>
      <c r="E53" s="31">
        <f>SUM(E13,E19,E30,E38,E46,E48,E49,E51)</f>
        <v>173109.37</v>
      </c>
      <c r="F53" s="32"/>
      <c r="G53" s="31">
        <f>SUM(G13,G19,G30,G38,G46,G48,G49,G51)</f>
        <v>234199.78000000003</v>
      </c>
      <c r="H53" s="32"/>
      <c r="I53" s="31">
        <f>SUM(I13,I19,I30,I38,I46,I48,I49,I51)</f>
        <v>305638.83</v>
      </c>
      <c r="J53" s="32"/>
      <c r="K53" s="31">
        <f>SUM(K13,K19,K30,K38,K46,K48,K49,K51)</f>
        <v>468399.56000000006</v>
      </c>
      <c r="L53" s="32"/>
      <c r="M53" s="31">
        <f>SUM(M13,M19,M30,M38,M46,M48,M49,M51)</f>
        <v>3157703.34</v>
      </c>
      <c r="N53" s="37"/>
    </row>
    <row r="54" spans="5:14" ht="15">
      <c r="E54" s="32"/>
      <c r="F54" s="32"/>
      <c r="G54" s="32"/>
      <c r="H54" s="32"/>
      <c r="I54" s="32"/>
      <c r="J54" s="32"/>
      <c r="K54" s="32"/>
      <c r="L54" s="32"/>
      <c r="M54" s="32"/>
      <c r="N54" s="37"/>
    </row>
    <row r="55" spans="1:14" ht="15">
      <c r="A55" s="28" t="s">
        <v>228</v>
      </c>
      <c r="E55" s="31">
        <f>-SUM(E11,E28,E36,E44,E49)</f>
        <v>-66359.25</v>
      </c>
      <c r="F55" s="33"/>
      <c r="G55" s="31">
        <f>-SUM(G11,G28,G36,G44,G49)</f>
        <v>0</v>
      </c>
      <c r="H55" s="33"/>
      <c r="I55" s="31">
        <f>-SUM(I11,I28,I36,I44,I49)</f>
        <v>-133268.74</v>
      </c>
      <c r="J55" s="33"/>
      <c r="K55" s="31">
        <f>-SUM(K11,K28,K36,K44,K49)</f>
        <v>0</v>
      </c>
      <c r="L55" s="36"/>
      <c r="M55" s="31">
        <f>-SUM(M11,M28,M36,M44,M49)</f>
        <v>-347311.06999999995</v>
      </c>
      <c r="N55" s="37">
        <v>-1</v>
      </c>
    </row>
    <row r="56" spans="5:14" ht="15">
      <c r="E56" s="31"/>
      <c r="F56" s="33"/>
      <c r="G56" s="31"/>
      <c r="H56" s="33"/>
      <c r="I56" s="31"/>
      <c r="J56" s="33"/>
      <c r="K56" s="31"/>
      <c r="L56" s="36"/>
      <c r="M56" s="31"/>
      <c r="N56" s="37"/>
    </row>
    <row r="57" spans="1:14" ht="15">
      <c r="A57" s="28" t="s">
        <v>130</v>
      </c>
      <c r="E57" s="31">
        <f>-E19</f>
        <v>-3261.4</v>
      </c>
      <c r="F57" s="33"/>
      <c r="G57" s="31">
        <f>-G19</f>
        <v>-20530.61</v>
      </c>
      <c r="H57" s="33"/>
      <c r="I57" s="31">
        <f>-I19</f>
        <v>-3758.2799999999997</v>
      </c>
      <c r="J57" s="33"/>
      <c r="K57" s="31">
        <f>-K19</f>
        <v>-41061.22</v>
      </c>
      <c r="L57" s="36"/>
      <c r="M57" s="31">
        <f>-M19</f>
        <v>-246367</v>
      </c>
      <c r="N57" s="37">
        <v>-2</v>
      </c>
    </row>
    <row r="58" spans="5:14" ht="15">
      <c r="E58" s="31"/>
      <c r="F58" s="33"/>
      <c r="G58" s="31"/>
      <c r="H58" s="33"/>
      <c r="I58" s="31"/>
      <c r="J58" s="33"/>
      <c r="K58" s="31"/>
      <c r="L58" s="36"/>
      <c r="M58" s="31"/>
      <c r="N58" s="37"/>
    </row>
    <row r="59" spans="1:14" ht="15">
      <c r="A59" s="28" t="s">
        <v>233</v>
      </c>
      <c r="E59" s="34">
        <f>-E51</f>
        <v>0</v>
      </c>
      <c r="F59" s="33"/>
      <c r="G59" s="34">
        <f>-G51</f>
        <v>-208.35</v>
      </c>
      <c r="H59" s="33"/>
      <c r="I59" s="34">
        <f>-I51</f>
        <v>0</v>
      </c>
      <c r="J59" s="33"/>
      <c r="K59" s="34">
        <f>-K51</f>
        <v>-416.7</v>
      </c>
      <c r="L59" s="36"/>
      <c r="M59" s="34">
        <f>-M51</f>
        <v>-2500</v>
      </c>
      <c r="N59" s="37">
        <v>-3</v>
      </c>
    </row>
    <row r="60" spans="5:14" ht="15">
      <c r="E60" s="31"/>
      <c r="F60" s="33"/>
      <c r="G60" s="31"/>
      <c r="H60" s="33"/>
      <c r="I60" s="31"/>
      <c r="J60" s="33"/>
      <c r="K60" s="31"/>
      <c r="L60" s="36"/>
      <c r="M60" s="31"/>
      <c r="N60" s="37"/>
    </row>
    <row r="61" spans="1:14" ht="15.75" thickBot="1">
      <c r="A61" s="28" t="s">
        <v>123</v>
      </c>
      <c r="E61" s="35">
        <f>SUM(E53:E60)</f>
        <v>103488.72</v>
      </c>
      <c r="F61" s="33"/>
      <c r="G61" s="35">
        <f>SUM(G53:G60)</f>
        <v>213460.82000000004</v>
      </c>
      <c r="H61" s="33"/>
      <c r="I61" s="35">
        <f>SUM(I53:I60)</f>
        <v>168611.81000000003</v>
      </c>
      <c r="J61" s="33"/>
      <c r="K61" s="35">
        <f>SUM(K53:K60)</f>
        <v>426921.6400000001</v>
      </c>
      <c r="L61" s="33"/>
      <c r="M61" s="35">
        <f>SUM(M53:M60)</f>
        <v>2561525.27</v>
      </c>
      <c r="N61" s="37"/>
    </row>
    <row r="62" spans="5:13" ht="15.75" thickTop="1">
      <c r="E62" s="30"/>
      <c r="F62" s="30"/>
      <c r="G62" s="30"/>
      <c r="H62" s="30"/>
      <c r="I62" s="30"/>
      <c r="J62" s="30"/>
      <c r="K62" s="30"/>
      <c r="L62" s="30"/>
      <c r="M62" s="30"/>
    </row>
    <row r="63" spans="5:13" ht="15">
      <c r="E63" s="30"/>
      <c r="F63" s="30"/>
      <c r="G63" s="30"/>
      <c r="H63" s="30"/>
      <c r="I63" s="30"/>
      <c r="J63" s="30"/>
      <c r="K63" s="30"/>
      <c r="L63" s="30"/>
      <c r="M63" s="30"/>
    </row>
  </sheetData>
  <sheetProtection/>
  <printOptions/>
  <pageMargins left="0.7" right="0.7" top="0.75" bottom="0.75" header="0.25" footer="0.3"/>
  <pageSetup fitToHeight="2" fitToWidth="1" horizontalDpi="600" verticalDpi="600" orientation="landscape" scale="76" r:id="rId1"/>
  <headerFooter>
    <oddHeader>&amp;C&amp;"Arial,Bold"&amp;12 West Piedmont Workforce-Investment Board
&amp;14 Summary Totals
&amp;10 August 2013</oddHeader>
  </headerFooter>
  <rowBreaks count="1" manualBreakCount="1">
    <brk id="4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5"/>
  <dimension ref="A1:S13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27.8515625" style="13" customWidth="1"/>
    <col min="6" max="6" width="6.28125" style="13" bestFit="1" customWidth="1"/>
    <col min="7" max="7" width="2.28125" style="14" customWidth="1"/>
    <col min="8" max="8" width="6.57421875" style="14" bestFit="1" customWidth="1"/>
    <col min="9" max="9" width="2.28125" style="14" customWidth="1"/>
    <col min="10" max="10" width="10.281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28125" style="14" bestFit="1" customWidth="1"/>
    <col min="17" max="17" width="2.28125" style="14" customWidth="1"/>
    <col min="18" max="18" width="12.421875" style="14" bestFit="1" customWidth="1"/>
    <col min="19" max="19" width="9.140625" style="14" customWidth="1"/>
  </cols>
  <sheetData>
    <row r="1" spans="1:19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/>
    </row>
    <row r="2" spans="1:18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30</v>
      </c>
      <c r="K2" s="11"/>
      <c r="L2" s="10" t="s">
        <v>237</v>
      </c>
      <c r="M2" s="11"/>
      <c r="N2" s="10" t="s">
        <v>1</v>
      </c>
      <c r="O2" s="11"/>
      <c r="P2" s="10" t="s">
        <v>30</v>
      </c>
      <c r="Q2" s="11"/>
      <c r="R2" s="10" t="s">
        <v>2</v>
      </c>
    </row>
    <row r="3" spans="1:19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15"/>
      <c r="K3" s="4"/>
      <c r="L3" s="3"/>
      <c r="M3" s="4"/>
      <c r="N3" s="3"/>
      <c r="O3" s="4"/>
      <c r="P3" s="15"/>
      <c r="Q3" s="4"/>
      <c r="R3" s="3"/>
      <c r="S3"/>
    </row>
    <row r="4" spans="1:19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15"/>
      <c r="K4" s="4"/>
      <c r="L4" s="3"/>
      <c r="M4" s="4"/>
      <c r="N4" s="3"/>
      <c r="O4" s="4"/>
      <c r="P4" s="15"/>
      <c r="Q4" s="4"/>
      <c r="R4" s="3"/>
      <c r="S4"/>
    </row>
    <row r="5" spans="1:19" ht="13.5" thickBot="1">
      <c r="A5" s="1"/>
      <c r="B5" s="1"/>
      <c r="C5" s="1"/>
      <c r="D5" s="1"/>
      <c r="E5" s="1" t="s">
        <v>26</v>
      </c>
      <c r="F5" s="5">
        <v>0</v>
      </c>
      <c r="G5" s="4"/>
      <c r="H5" s="5">
        <v>208.35</v>
      </c>
      <c r="I5" s="4"/>
      <c r="J5" s="16">
        <f>ROUND(IF(H5=0,IF(F5=0,0,1),F5/H5),5)</f>
        <v>0</v>
      </c>
      <c r="K5" s="4"/>
      <c r="L5" s="5">
        <v>0</v>
      </c>
      <c r="M5" s="4"/>
      <c r="N5" s="5">
        <v>416.7</v>
      </c>
      <c r="O5" s="4"/>
      <c r="P5" s="16">
        <f>ROUND(IF(N5=0,IF(L5=0,0,1),L5/N5),5)</f>
        <v>0</v>
      </c>
      <c r="Q5" s="4"/>
      <c r="R5" s="5">
        <v>2500</v>
      </c>
      <c r="S5"/>
    </row>
    <row r="6" spans="1:19" ht="13.5" thickBot="1">
      <c r="A6" s="1"/>
      <c r="B6" s="1"/>
      <c r="C6" s="1"/>
      <c r="D6" s="1" t="s">
        <v>27</v>
      </c>
      <c r="E6" s="1"/>
      <c r="F6" s="6">
        <f>ROUND(SUM(F4:F5),5)</f>
        <v>0</v>
      </c>
      <c r="G6" s="4"/>
      <c r="H6" s="6">
        <f>ROUND(SUM(H4:H5),5)</f>
        <v>208.35</v>
      </c>
      <c r="I6" s="4"/>
      <c r="J6" s="17">
        <f>ROUND(IF(H6=0,IF(F6=0,0,1),F6/H6),5)</f>
        <v>0</v>
      </c>
      <c r="K6" s="4"/>
      <c r="L6" s="6">
        <f>ROUND(SUM(L4:L5),5)</f>
        <v>0</v>
      </c>
      <c r="M6" s="4"/>
      <c r="N6" s="6">
        <f>ROUND(SUM(N4:N5),5)</f>
        <v>416.7</v>
      </c>
      <c r="O6" s="4"/>
      <c r="P6" s="17">
        <f>ROUND(IF(N6=0,IF(L6=0,0,1),L6/N6),5)</f>
        <v>0</v>
      </c>
      <c r="Q6" s="4"/>
      <c r="R6" s="6">
        <f>ROUND(SUM(R4:R5),5)</f>
        <v>2500</v>
      </c>
      <c r="S6"/>
    </row>
    <row r="7" spans="1:19" ht="25.5" customHeight="1" thickBot="1">
      <c r="A7" s="1"/>
      <c r="B7" s="1" t="s">
        <v>28</v>
      </c>
      <c r="C7" s="1"/>
      <c r="D7" s="1"/>
      <c r="E7" s="1"/>
      <c r="F7" s="6">
        <f>ROUND(F3-F6,5)</f>
        <v>0</v>
      </c>
      <c r="G7" s="4"/>
      <c r="H7" s="6">
        <f>ROUND(H3-H6,5)</f>
        <v>-208.35</v>
      </c>
      <c r="I7" s="4"/>
      <c r="J7" s="17">
        <f>ROUND(IF(H7=0,IF(F7=0,0,1),F7/H7),5)</f>
        <v>0</v>
      </c>
      <c r="K7" s="4"/>
      <c r="L7" s="6">
        <f>ROUND(L3-L6,5)</f>
        <v>0</v>
      </c>
      <c r="M7" s="4"/>
      <c r="N7" s="6">
        <f>ROUND(N3-N6,5)</f>
        <v>-416.7</v>
      </c>
      <c r="O7" s="4"/>
      <c r="P7" s="17">
        <f>ROUND(IF(N7=0,IF(L7=0,0,1),L7/N7),5)</f>
        <v>0</v>
      </c>
      <c r="Q7" s="4"/>
      <c r="R7" s="6">
        <f>ROUND(R3-R6,5)</f>
        <v>-2500</v>
      </c>
      <c r="S7"/>
    </row>
    <row r="8" spans="1:18" s="8" customFormat="1" ht="25.5" customHeight="1" thickBot="1">
      <c r="A8" s="1" t="s">
        <v>29</v>
      </c>
      <c r="B8" s="1"/>
      <c r="C8" s="1"/>
      <c r="D8" s="1"/>
      <c r="E8" s="1"/>
      <c r="F8" s="7">
        <f>F7</f>
        <v>0</v>
      </c>
      <c r="G8" s="1"/>
      <c r="H8" s="7">
        <f>H7</f>
        <v>-208.35</v>
      </c>
      <c r="I8" s="1"/>
      <c r="J8" s="18">
        <f>ROUND(IF(H8=0,IF(F8=0,0,1),F8/H8),5)</f>
        <v>0</v>
      </c>
      <c r="K8" s="1"/>
      <c r="L8" s="7">
        <f>L7</f>
        <v>0</v>
      </c>
      <c r="M8" s="1"/>
      <c r="N8" s="7">
        <f>N7</f>
        <v>-416.7</v>
      </c>
      <c r="O8" s="1"/>
      <c r="P8" s="18">
        <f>ROUND(IF(N8=0,IF(L8=0,0,1),L8/N8),5)</f>
        <v>0</v>
      </c>
      <c r="Q8" s="1"/>
      <c r="R8" s="7">
        <f>R7</f>
        <v>-2500</v>
      </c>
    </row>
    <row r="9" spans="6:19" ht="13.5" thickTop="1">
      <c r="F9" s="14"/>
      <c r="S9"/>
    </row>
    <row r="10" spans="6:19" ht="12.75">
      <c r="F10" s="14"/>
      <c r="S10"/>
    </row>
    <row r="11" spans="6:19" ht="12.75">
      <c r="F11" s="14"/>
      <c r="S11"/>
    </row>
    <row r="12" spans="1:19" s="8" customFormat="1" ht="12.75">
      <c r="A12" s="13"/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/>
    </row>
    <row r="13" spans="6:19" ht="12.75">
      <c r="F13" s="14"/>
      <c r="S13"/>
    </row>
  </sheetData>
  <sheetProtection/>
  <printOptions/>
  <pageMargins left="0.75" right="0.75" top="1" bottom="1" header="0.1" footer="0.5"/>
  <pageSetup orientation="landscape" r:id="rId2"/>
  <headerFooter alignWithMargins="0">
    <oddHeader>&amp;C&amp;"Arial,Bold"&amp;12 West Piedmont Workforce Investment Board
&amp;14 Statement of Account - Incentives
&amp;10 August 2013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24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1.8515625" style="13" customWidth="1"/>
    <col min="6" max="6" width="8.421875" style="14" bestFit="1" customWidth="1"/>
    <col min="7" max="7" width="2.28125" style="14" customWidth="1"/>
    <col min="8" max="8" width="8.421875" style="14" bestFit="1" customWidth="1"/>
    <col min="9" max="9" width="2.28125" style="14" customWidth="1"/>
    <col min="10" max="10" width="10.281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28125" style="14" bestFit="1" customWidth="1"/>
    <col min="17" max="17" width="2.28125" style="14" customWidth="1"/>
    <col min="18" max="18" width="12.421875" style="14" bestFit="1" customWidth="1"/>
  </cols>
  <sheetData>
    <row r="1" spans="1:18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30</v>
      </c>
      <c r="K2" s="11"/>
      <c r="L2" s="10" t="s">
        <v>237</v>
      </c>
      <c r="M2" s="11"/>
      <c r="N2" s="10" t="s">
        <v>1</v>
      </c>
      <c r="O2" s="11"/>
      <c r="P2" s="10" t="s">
        <v>30</v>
      </c>
      <c r="Q2" s="11"/>
      <c r="R2" s="10" t="s">
        <v>2</v>
      </c>
    </row>
    <row r="3" spans="1:18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15"/>
      <c r="K3" s="4"/>
      <c r="L3" s="3"/>
      <c r="M3" s="4"/>
      <c r="N3" s="3"/>
      <c r="O3" s="4"/>
      <c r="P3" s="15"/>
      <c r="Q3" s="4"/>
      <c r="R3" s="3"/>
    </row>
    <row r="4" spans="1:18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15"/>
      <c r="K4" s="4"/>
      <c r="L4" s="3"/>
      <c r="M4" s="4"/>
      <c r="N4" s="3"/>
      <c r="O4" s="4"/>
      <c r="P4" s="15"/>
      <c r="Q4" s="4"/>
      <c r="R4" s="3"/>
    </row>
    <row r="5" spans="1:18" ht="12.75">
      <c r="A5" s="1"/>
      <c r="B5" s="1"/>
      <c r="C5" s="1"/>
      <c r="D5" s="1"/>
      <c r="E5" s="1" t="s">
        <v>9</v>
      </c>
      <c r="F5" s="3">
        <v>636.93</v>
      </c>
      <c r="G5" s="4"/>
      <c r="H5" s="3">
        <v>457.4</v>
      </c>
      <c r="I5" s="4"/>
      <c r="J5" s="15">
        <f aca="true" t="shared" si="0" ref="J5:J21">ROUND(IF(H5=0,IF(F5=0,0,1),F5/H5),5)</f>
        <v>1.3925</v>
      </c>
      <c r="K5" s="4"/>
      <c r="L5" s="3">
        <v>920.48</v>
      </c>
      <c r="M5" s="4"/>
      <c r="N5" s="3">
        <v>914.8</v>
      </c>
      <c r="O5" s="4"/>
      <c r="P5" s="15">
        <f aca="true" t="shared" si="1" ref="P5:P21">ROUND(IF(N5=0,IF(L5=0,0,1),L5/N5),5)</f>
        <v>1.00621</v>
      </c>
      <c r="Q5" s="4"/>
      <c r="R5" s="3">
        <v>5488.79</v>
      </c>
    </row>
    <row r="6" spans="1:18" ht="12.75">
      <c r="A6" s="1"/>
      <c r="B6" s="1"/>
      <c r="C6" s="1"/>
      <c r="D6" s="1"/>
      <c r="E6" s="1" t="s">
        <v>32</v>
      </c>
      <c r="F6" s="3">
        <v>5703.45</v>
      </c>
      <c r="G6" s="4"/>
      <c r="H6" s="3">
        <v>5710.78</v>
      </c>
      <c r="I6" s="4"/>
      <c r="J6" s="15">
        <f t="shared" si="0"/>
        <v>0.99872</v>
      </c>
      <c r="K6" s="4"/>
      <c r="L6" s="3">
        <v>10258.16</v>
      </c>
      <c r="M6" s="4"/>
      <c r="N6" s="3">
        <v>11421.56</v>
      </c>
      <c r="O6" s="4"/>
      <c r="P6" s="15">
        <f t="shared" si="1"/>
        <v>0.89814</v>
      </c>
      <c r="Q6" s="4"/>
      <c r="R6" s="3">
        <v>68529.34</v>
      </c>
    </row>
    <row r="7" spans="1:18" ht="12.75">
      <c r="A7" s="1"/>
      <c r="B7" s="1"/>
      <c r="C7" s="1"/>
      <c r="D7" s="1"/>
      <c r="E7" s="1" t="s">
        <v>102</v>
      </c>
      <c r="F7" s="3">
        <v>76.92</v>
      </c>
      <c r="G7" s="4"/>
      <c r="H7" s="3">
        <v>171.81</v>
      </c>
      <c r="I7" s="4"/>
      <c r="J7" s="15">
        <f t="shared" si="0"/>
        <v>0.4477</v>
      </c>
      <c r="K7" s="4"/>
      <c r="L7" s="3">
        <v>191.92</v>
      </c>
      <c r="M7" s="4"/>
      <c r="N7" s="3">
        <v>343.62</v>
      </c>
      <c r="O7" s="4"/>
      <c r="P7" s="15">
        <f t="shared" si="1"/>
        <v>0.55852</v>
      </c>
      <c r="Q7" s="4"/>
      <c r="R7" s="3">
        <v>2061.67</v>
      </c>
    </row>
    <row r="8" spans="1:18" ht="12.75">
      <c r="A8" s="1"/>
      <c r="B8" s="1"/>
      <c r="C8" s="1"/>
      <c r="D8" s="1"/>
      <c r="E8" s="1" t="s">
        <v>33</v>
      </c>
      <c r="F8" s="3">
        <v>661.59</v>
      </c>
      <c r="G8" s="4"/>
      <c r="H8" s="3">
        <v>2940.72</v>
      </c>
      <c r="I8" s="4"/>
      <c r="J8" s="15">
        <f t="shared" si="0"/>
        <v>0.22498</v>
      </c>
      <c r="K8" s="4"/>
      <c r="L8" s="3">
        <v>2449.65</v>
      </c>
      <c r="M8" s="4"/>
      <c r="N8" s="3">
        <v>5881.44</v>
      </c>
      <c r="O8" s="4"/>
      <c r="P8" s="15">
        <f t="shared" si="1"/>
        <v>0.41651</v>
      </c>
      <c r="Q8" s="4"/>
      <c r="R8" s="3">
        <v>35288.57</v>
      </c>
    </row>
    <row r="9" spans="1:18" ht="12.75">
      <c r="A9" s="1"/>
      <c r="B9" s="1"/>
      <c r="C9" s="1"/>
      <c r="D9" s="1"/>
      <c r="E9" s="1" t="s">
        <v>16</v>
      </c>
      <c r="F9" s="3">
        <v>0</v>
      </c>
      <c r="G9" s="4"/>
      <c r="H9" s="3">
        <v>30.84</v>
      </c>
      <c r="I9" s="4"/>
      <c r="J9" s="15">
        <f t="shared" si="0"/>
        <v>0</v>
      </c>
      <c r="K9" s="4"/>
      <c r="L9" s="3">
        <v>0</v>
      </c>
      <c r="M9" s="4"/>
      <c r="N9" s="3">
        <v>61.68</v>
      </c>
      <c r="O9" s="4"/>
      <c r="P9" s="15">
        <f t="shared" si="1"/>
        <v>0</v>
      </c>
      <c r="Q9" s="4"/>
      <c r="R9" s="3">
        <v>370</v>
      </c>
    </row>
    <row r="10" spans="1:18" ht="12.75">
      <c r="A10" s="1"/>
      <c r="B10" s="1"/>
      <c r="C10" s="1"/>
      <c r="D10" s="1"/>
      <c r="E10" s="1" t="s">
        <v>17</v>
      </c>
      <c r="F10" s="3">
        <v>210.25</v>
      </c>
      <c r="G10" s="4"/>
      <c r="H10" s="3">
        <v>277.5</v>
      </c>
      <c r="I10" s="4"/>
      <c r="J10" s="15">
        <f t="shared" si="0"/>
        <v>0.75766</v>
      </c>
      <c r="K10" s="4"/>
      <c r="L10" s="3">
        <v>210.25</v>
      </c>
      <c r="M10" s="4"/>
      <c r="N10" s="3">
        <v>555</v>
      </c>
      <c r="O10" s="4"/>
      <c r="P10" s="15">
        <f t="shared" si="1"/>
        <v>0.37883</v>
      </c>
      <c r="Q10" s="4"/>
      <c r="R10" s="3">
        <v>3330</v>
      </c>
    </row>
    <row r="11" spans="1:18" ht="12.75">
      <c r="A11" s="1"/>
      <c r="B11" s="1"/>
      <c r="C11" s="1"/>
      <c r="D11" s="1"/>
      <c r="E11" s="1" t="s">
        <v>101</v>
      </c>
      <c r="F11" s="3">
        <v>0</v>
      </c>
      <c r="G11" s="4"/>
      <c r="H11" s="3">
        <v>111</v>
      </c>
      <c r="I11" s="4"/>
      <c r="J11" s="15">
        <f t="shared" si="0"/>
        <v>0</v>
      </c>
      <c r="K11" s="4"/>
      <c r="L11" s="3">
        <v>0</v>
      </c>
      <c r="M11" s="4"/>
      <c r="N11" s="3">
        <v>222</v>
      </c>
      <c r="O11" s="4"/>
      <c r="P11" s="15">
        <f t="shared" si="1"/>
        <v>0</v>
      </c>
      <c r="Q11" s="4"/>
      <c r="R11" s="3">
        <v>1332</v>
      </c>
    </row>
    <row r="12" spans="1:18" ht="12.75">
      <c r="A12" s="1"/>
      <c r="B12" s="1"/>
      <c r="C12" s="1"/>
      <c r="D12" s="1"/>
      <c r="E12" s="1" t="s">
        <v>21</v>
      </c>
      <c r="F12" s="3">
        <v>3857.68</v>
      </c>
      <c r="G12" s="4"/>
      <c r="H12" s="3">
        <v>2374.17</v>
      </c>
      <c r="I12" s="4"/>
      <c r="J12" s="15">
        <f t="shared" si="0"/>
        <v>1.62485</v>
      </c>
      <c r="K12" s="4"/>
      <c r="L12" s="3">
        <v>6143.39</v>
      </c>
      <c r="M12" s="4"/>
      <c r="N12" s="3">
        <v>4748.34</v>
      </c>
      <c r="O12" s="4"/>
      <c r="P12" s="15">
        <f t="shared" si="1"/>
        <v>1.2938</v>
      </c>
      <c r="Q12" s="4"/>
      <c r="R12" s="3">
        <v>28490</v>
      </c>
    </row>
    <row r="13" spans="1:18" ht="12.75">
      <c r="A13" s="1"/>
      <c r="B13" s="1"/>
      <c r="C13" s="1"/>
      <c r="D13" s="1"/>
      <c r="E13" s="1" t="s">
        <v>22</v>
      </c>
      <c r="F13" s="3">
        <v>131.65</v>
      </c>
      <c r="G13" s="4"/>
      <c r="H13" s="3">
        <v>61.67</v>
      </c>
      <c r="I13" s="4"/>
      <c r="J13" s="15">
        <f t="shared" si="0"/>
        <v>2.13475</v>
      </c>
      <c r="K13" s="4"/>
      <c r="L13" s="3">
        <v>181.65</v>
      </c>
      <c r="M13" s="4"/>
      <c r="N13" s="3">
        <v>123.34</v>
      </c>
      <c r="O13" s="4"/>
      <c r="P13" s="15">
        <f t="shared" si="1"/>
        <v>1.47276</v>
      </c>
      <c r="Q13" s="4"/>
      <c r="R13" s="3">
        <v>740</v>
      </c>
    </row>
    <row r="14" spans="1:18" ht="12.75">
      <c r="A14" s="1"/>
      <c r="B14" s="1"/>
      <c r="C14" s="1"/>
      <c r="D14" s="1"/>
      <c r="E14" s="1" t="s">
        <v>23</v>
      </c>
      <c r="F14" s="3">
        <v>3.17</v>
      </c>
      <c r="G14" s="4"/>
      <c r="H14" s="3">
        <v>123.34</v>
      </c>
      <c r="I14" s="4"/>
      <c r="J14" s="15">
        <f t="shared" si="0"/>
        <v>0.0257</v>
      </c>
      <c r="K14" s="4"/>
      <c r="L14" s="3">
        <v>3.17</v>
      </c>
      <c r="M14" s="4"/>
      <c r="N14" s="3">
        <v>246.68</v>
      </c>
      <c r="O14" s="4"/>
      <c r="P14" s="15">
        <f t="shared" si="1"/>
        <v>0.01285</v>
      </c>
      <c r="Q14" s="4"/>
      <c r="R14" s="3">
        <v>1480</v>
      </c>
    </row>
    <row r="15" spans="1:18" ht="12.75">
      <c r="A15" s="1"/>
      <c r="B15" s="1"/>
      <c r="C15" s="1"/>
      <c r="D15" s="1"/>
      <c r="E15" s="1" t="s">
        <v>34</v>
      </c>
      <c r="F15" s="3">
        <v>279.13</v>
      </c>
      <c r="G15" s="4"/>
      <c r="H15" s="3">
        <v>2194.32</v>
      </c>
      <c r="I15" s="4"/>
      <c r="J15" s="15">
        <f t="shared" si="0"/>
        <v>0.12721</v>
      </c>
      <c r="K15" s="4"/>
      <c r="L15" s="3">
        <v>279.13</v>
      </c>
      <c r="M15" s="4"/>
      <c r="N15" s="3">
        <v>4388.64</v>
      </c>
      <c r="O15" s="4"/>
      <c r="P15" s="15">
        <f t="shared" si="1"/>
        <v>0.0636</v>
      </c>
      <c r="Q15" s="4"/>
      <c r="R15" s="3">
        <v>26331.76</v>
      </c>
    </row>
    <row r="16" spans="1:18" ht="12.75">
      <c r="A16" s="1"/>
      <c r="B16" s="1"/>
      <c r="C16" s="1"/>
      <c r="D16" s="1"/>
      <c r="E16" s="1" t="s">
        <v>95</v>
      </c>
      <c r="F16" s="3">
        <v>320.9</v>
      </c>
      <c r="G16" s="4"/>
      <c r="H16" s="3">
        <v>693.29</v>
      </c>
      <c r="I16" s="4"/>
      <c r="J16" s="15">
        <f t="shared" si="0"/>
        <v>0.46287</v>
      </c>
      <c r="K16" s="4"/>
      <c r="L16" s="3">
        <v>320.9</v>
      </c>
      <c r="M16" s="4"/>
      <c r="N16" s="3">
        <v>1386.58</v>
      </c>
      <c r="O16" s="4"/>
      <c r="P16" s="15">
        <f t="shared" si="1"/>
        <v>0.23143</v>
      </c>
      <c r="Q16" s="4"/>
      <c r="R16" s="3">
        <v>8319.5</v>
      </c>
    </row>
    <row r="17" spans="1:18" ht="12.75">
      <c r="A17" s="1"/>
      <c r="B17" s="1"/>
      <c r="C17" s="1"/>
      <c r="D17" s="1"/>
      <c r="E17" s="1" t="s">
        <v>31</v>
      </c>
      <c r="F17" s="3">
        <v>585</v>
      </c>
      <c r="G17" s="4"/>
      <c r="H17" s="3">
        <v>1254.38</v>
      </c>
      <c r="I17" s="4"/>
      <c r="J17" s="15">
        <f t="shared" si="0"/>
        <v>0.46637</v>
      </c>
      <c r="K17" s="4"/>
      <c r="L17" s="3">
        <v>585</v>
      </c>
      <c r="M17" s="4"/>
      <c r="N17" s="3">
        <v>2508.76</v>
      </c>
      <c r="O17" s="4"/>
      <c r="P17" s="15">
        <f t="shared" si="1"/>
        <v>0.23318</v>
      </c>
      <c r="Q17" s="4"/>
      <c r="R17" s="3">
        <v>15052.54</v>
      </c>
    </row>
    <row r="18" spans="1:18" ht="13.5" thickBot="1">
      <c r="A18" s="1"/>
      <c r="B18" s="1"/>
      <c r="C18" s="1"/>
      <c r="D18" s="1"/>
      <c r="E18" s="1" t="s">
        <v>35</v>
      </c>
      <c r="F18" s="5">
        <v>0</v>
      </c>
      <c r="G18" s="4"/>
      <c r="H18" s="5">
        <v>1526.92</v>
      </c>
      <c r="I18" s="4"/>
      <c r="J18" s="16">
        <f t="shared" si="0"/>
        <v>0</v>
      </c>
      <c r="K18" s="4"/>
      <c r="L18" s="5">
        <v>0</v>
      </c>
      <c r="M18" s="4"/>
      <c r="N18" s="5">
        <v>3053.84</v>
      </c>
      <c r="O18" s="4"/>
      <c r="P18" s="16">
        <f t="shared" si="1"/>
        <v>0</v>
      </c>
      <c r="Q18" s="4"/>
      <c r="R18" s="5">
        <v>18323.02</v>
      </c>
    </row>
    <row r="19" spans="1:18" ht="13.5" thickBot="1">
      <c r="A19" s="1"/>
      <c r="B19" s="1"/>
      <c r="C19" s="1"/>
      <c r="D19" s="1" t="s">
        <v>27</v>
      </c>
      <c r="E19" s="1"/>
      <c r="F19" s="6">
        <f>ROUND(SUM(F4:F18),5)</f>
        <v>12466.67</v>
      </c>
      <c r="G19" s="4"/>
      <c r="H19" s="6">
        <f>ROUND(SUM(H4:H18),5)</f>
        <v>17928.14</v>
      </c>
      <c r="I19" s="4"/>
      <c r="J19" s="17">
        <f t="shared" si="0"/>
        <v>0.69537</v>
      </c>
      <c r="K19" s="4"/>
      <c r="L19" s="6">
        <f>ROUND(SUM(L4:L18),5)</f>
        <v>21543.7</v>
      </c>
      <c r="M19" s="4"/>
      <c r="N19" s="6">
        <f>ROUND(SUM(N4:N18),5)</f>
        <v>35856.28</v>
      </c>
      <c r="O19" s="4"/>
      <c r="P19" s="17">
        <f t="shared" si="1"/>
        <v>0.60083</v>
      </c>
      <c r="Q19" s="4"/>
      <c r="R19" s="6">
        <f>ROUND(SUM(R4:R18),5)</f>
        <v>215137.19</v>
      </c>
    </row>
    <row r="20" spans="1:18" s="8" customFormat="1" ht="25.5" customHeight="1" thickBot="1">
      <c r="A20" s="1"/>
      <c r="B20" s="1" t="s">
        <v>28</v>
      </c>
      <c r="C20" s="1"/>
      <c r="D20" s="1"/>
      <c r="E20" s="1"/>
      <c r="F20" s="6">
        <f>ROUND(F3-F19,5)</f>
        <v>-12466.67</v>
      </c>
      <c r="G20" s="4"/>
      <c r="H20" s="6">
        <f>ROUND(H3-H19,5)</f>
        <v>-17928.14</v>
      </c>
      <c r="I20" s="4"/>
      <c r="J20" s="17">
        <f t="shared" si="0"/>
        <v>0.69537</v>
      </c>
      <c r="K20" s="4"/>
      <c r="L20" s="6">
        <f>ROUND(L3-L19,5)</f>
        <v>-21543.7</v>
      </c>
      <c r="M20" s="4"/>
      <c r="N20" s="6">
        <f>ROUND(N3-N19,5)</f>
        <v>-35856.28</v>
      </c>
      <c r="O20" s="4"/>
      <c r="P20" s="17">
        <f t="shared" si="1"/>
        <v>0.60083</v>
      </c>
      <c r="Q20" s="4"/>
      <c r="R20" s="6">
        <f>ROUND(R3-R19,5)</f>
        <v>-215137.19</v>
      </c>
    </row>
    <row r="21" spans="1:18" s="8" customFormat="1" ht="25.5" customHeight="1" thickBot="1">
      <c r="A21" s="1" t="s">
        <v>29</v>
      </c>
      <c r="B21" s="1"/>
      <c r="C21" s="1"/>
      <c r="D21" s="1"/>
      <c r="E21" s="1"/>
      <c r="F21" s="7">
        <f>F20</f>
        <v>-12466.67</v>
      </c>
      <c r="G21" s="1"/>
      <c r="H21" s="7">
        <f>H20</f>
        <v>-17928.14</v>
      </c>
      <c r="I21" s="1"/>
      <c r="J21" s="18">
        <f t="shared" si="0"/>
        <v>0.69537</v>
      </c>
      <c r="K21" s="1"/>
      <c r="L21" s="7">
        <f>L20</f>
        <v>-21543.7</v>
      </c>
      <c r="M21" s="1"/>
      <c r="N21" s="7">
        <f>N20</f>
        <v>-35856.28</v>
      </c>
      <c r="O21" s="1"/>
      <c r="P21" s="18">
        <f t="shared" si="1"/>
        <v>0.60083</v>
      </c>
      <c r="Q21" s="1"/>
      <c r="R21" s="7">
        <f>R20</f>
        <v>-215137.19</v>
      </c>
    </row>
    <row r="22" spans="1:18" s="8" customFormat="1" ht="13.5" thickTop="1">
      <c r="A22" s="13"/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8" customFormat="1" ht="12.75">
      <c r="A23" s="13"/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8" customFormat="1" ht="12.75">
      <c r="A24" s="13"/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</sheetData>
  <sheetProtection/>
  <printOptions/>
  <pageMargins left="0.75" right="0.75" top="1" bottom="1" header="0.1" footer="0.5"/>
  <pageSetup horizontalDpi="600" verticalDpi="600" orientation="landscape" scale="94" r:id="rId2"/>
  <headerFooter alignWithMargins="0">
    <oddHeader>&amp;C&amp;"Arial,Bold"&amp;12 West Piedmont Workforce Investment Board
&amp;14 Statement of Account-Danville/Pitts. Co. Dislocated Worker
&amp;10 August 2013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24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1.8515625" style="13" customWidth="1"/>
    <col min="6" max="6" width="7.57421875" style="14" bestFit="1" customWidth="1"/>
    <col min="7" max="7" width="2.28125" style="14" customWidth="1"/>
    <col min="8" max="8" width="8.421875" style="14" bestFit="1" customWidth="1"/>
    <col min="9" max="9" width="2.28125" style="14" customWidth="1"/>
    <col min="10" max="10" width="10.281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28125" style="14" bestFit="1" customWidth="1"/>
    <col min="17" max="17" width="2.28125" style="14" customWidth="1"/>
    <col min="18" max="18" width="12.421875" style="14" bestFit="1" customWidth="1"/>
  </cols>
  <sheetData>
    <row r="1" spans="1:18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30</v>
      </c>
      <c r="K2" s="11"/>
      <c r="L2" s="10" t="s">
        <v>237</v>
      </c>
      <c r="M2" s="11"/>
      <c r="N2" s="10" t="s">
        <v>1</v>
      </c>
      <c r="O2" s="11"/>
      <c r="P2" s="10" t="s">
        <v>30</v>
      </c>
      <c r="Q2" s="11"/>
      <c r="R2" s="10" t="s">
        <v>2</v>
      </c>
    </row>
    <row r="3" spans="1:18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15"/>
      <c r="K3" s="4"/>
      <c r="L3" s="3"/>
      <c r="M3" s="4"/>
      <c r="N3" s="3"/>
      <c r="O3" s="4"/>
      <c r="P3" s="15"/>
      <c r="Q3" s="4"/>
      <c r="R3" s="3"/>
    </row>
    <row r="4" spans="1:18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15"/>
      <c r="K4" s="4"/>
      <c r="L4" s="3"/>
      <c r="M4" s="4"/>
      <c r="N4" s="3"/>
      <c r="O4" s="4"/>
      <c r="P4" s="15"/>
      <c r="Q4" s="4"/>
      <c r="R4" s="3"/>
    </row>
    <row r="5" spans="1:18" ht="12.75">
      <c r="A5" s="1"/>
      <c r="B5" s="1"/>
      <c r="C5" s="1"/>
      <c r="D5" s="1"/>
      <c r="E5" s="1" t="s">
        <v>9</v>
      </c>
      <c r="F5" s="3">
        <v>637.72</v>
      </c>
      <c r="G5" s="4"/>
      <c r="H5" s="3">
        <v>1048.07</v>
      </c>
      <c r="I5" s="4"/>
      <c r="J5" s="15">
        <f aca="true" t="shared" si="0" ref="J5:J20">ROUND(IF(H5=0,IF(F5=0,0,1),F5/H5),5)</f>
        <v>0.60847</v>
      </c>
      <c r="K5" s="4"/>
      <c r="L5" s="3">
        <v>921.88</v>
      </c>
      <c r="M5" s="4"/>
      <c r="N5" s="3">
        <v>2096.14</v>
      </c>
      <c r="O5" s="4"/>
      <c r="P5" s="15">
        <f aca="true" t="shared" si="1" ref="P5:P20">ROUND(IF(N5=0,IF(L5=0,0,1),L5/N5),5)</f>
        <v>0.4398</v>
      </c>
      <c r="Q5" s="4"/>
      <c r="R5" s="3">
        <v>12576.8</v>
      </c>
    </row>
    <row r="6" spans="1:18" ht="12.75">
      <c r="A6" s="1"/>
      <c r="B6" s="1"/>
      <c r="C6" s="1"/>
      <c r="D6" s="1"/>
      <c r="E6" s="1" t="s">
        <v>32</v>
      </c>
      <c r="F6" s="3">
        <v>3281.67</v>
      </c>
      <c r="G6" s="4"/>
      <c r="H6" s="3">
        <v>3368.93</v>
      </c>
      <c r="I6" s="4"/>
      <c r="J6" s="15">
        <f t="shared" si="0"/>
        <v>0.9741</v>
      </c>
      <c r="K6" s="4"/>
      <c r="L6" s="3">
        <v>5878.42</v>
      </c>
      <c r="M6" s="4"/>
      <c r="N6" s="3">
        <v>6737.86</v>
      </c>
      <c r="O6" s="4"/>
      <c r="P6" s="15">
        <f t="shared" si="1"/>
        <v>0.87245</v>
      </c>
      <c r="Q6" s="4"/>
      <c r="R6" s="3">
        <v>40427.09</v>
      </c>
    </row>
    <row r="7" spans="1:18" ht="12.75">
      <c r="A7" s="1"/>
      <c r="B7" s="1"/>
      <c r="C7" s="1"/>
      <c r="D7" s="1"/>
      <c r="E7" s="1" t="s">
        <v>102</v>
      </c>
      <c r="F7" s="3">
        <v>77.02</v>
      </c>
      <c r="G7" s="4"/>
      <c r="H7" s="3">
        <v>358.47</v>
      </c>
      <c r="I7" s="4"/>
      <c r="J7" s="15">
        <f t="shared" si="0"/>
        <v>0.21486</v>
      </c>
      <c r="K7" s="4"/>
      <c r="L7" s="3">
        <v>192.31</v>
      </c>
      <c r="M7" s="4"/>
      <c r="N7" s="3">
        <v>716.94</v>
      </c>
      <c r="O7" s="4"/>
      <c r="P7" s="15">
        <f t="shared" si="1"/>
        <v>0.26824</v>
      </c>
      <c r="Q7" s="4"/>
      <c r="R7" s="3">
        <v>4301.6</v>
      </c>
    </row>
    <row r="8" spans="1:18" ht="12.75">
      <c r="A8" s="1"/>
      <c r="B8" s="1"/>
      <c r="C8" s="1"/>
      <c r="D8" s="1"/>
      <c r="E8" s="1" t="s">
        <v>33</v>
      </c>
      <c r="F8" s="3">
        <v>328.2</v>
      </c>
      <c r="G8" s="4"/>
      <c r="H8" s="3">
        <v>935.09</v>
      </c>
      <c r="I8" s="4"/>
      <c r="J8" s="15">
        <f t="shared" si="0"/>
        <v>0.35098</v>
      </c>
      <c r="K8" s="4"/>
      <c r="L8" s="3">
        <v>1038.41</v>
      </c>
      <c r="M8" s="4"/>
      <c r="N8" s="3">
        <v>1870.18</v>
      </c>
      <c r="O8" s="4"/>
      <c r="P8" s="15">
        <f t="shared" si="1"/>
        <v>0.55525</v>
      </c>
      <c r="Q8" s="4"/>
      <c r="R8" s="3">
        <v>11221.02</v>
      </c>
    </row>
    <row r="9" spans="1:18" ht="12.75">
      <c r="A9" s="1"/>
      <c r="B9" s="1"/>
      <c r="C9" s="1"/>
      <c r="D9" s="1"/>
      <c r="E9" s="1" t="s">
        <v>16</v>
      </c>
      <c r="F9" s="3">
        <v>0</v>
      </c>
      <c r="G9" s="4"/>
      <c r="H9" s="3">
        <v>15.42</v>
      </c>
      <c r="I9" s="4"/>
      <c r="J9" s="15">
        <f t="shared" si="0"/>
        <v>0</v>
      </c>
      <c r="K9" s="4"/>
      <c r="L9" s="3">
        <v>0</v>
      </c>
      <c r="M9" s="4"/>
      <c r="N9" s="3">
        <v>30.84</v>
      </c>
      <c r="O9" s="4"/>
      <c r="P9" s="15">
        <f t="shared" si="1"/>
        <v>0</v>
      </c>
      <c r="Q9" s="4"/>
      <c r="R9" s="3">
        <v>185</v>
      </c>
    </row>
    <row r="10" spans="1:18" ht="12.75">
      <c r="A10" s="1"/>
      <c r="B10" s="1"/>
      <c r="C10" s="1"/>
      <c r="D10" s="1"/>
      <c r="E10" s="1" t="s">
        <v>17</v>
      </c>
      <c r="F10" s="3">
        <v>17.28</v>
      </c>
      <c r="G10" s="4"/>
      <c r="H10" s="3">
        <v>61.67</v>
      </c>
      <c r="I10" s="4"/>
      <c r="J10" s="15">
        <f t="shared" si="0"/>
        <v>0.2802</v>
      </c>
      <c r="K10" s="4"/>
      <c r="L10" s="3">
        <v>17.28</v>
      </c>
      <c r="M10" s="4"/>
      <c r="N10" s="3">
        <v>123.34</v>
      </c>
      <c r="O10" s="4"/>
      <c r="P10" s="15">
        <f t="shared" si="1"/>
        <v>0.1401</v>
      </c>
      <c r="Q10" s="4"/>
      <c r="R10" s="3">
        <v>740</v>
      </c>
    </row>
    <row r="11" spans="1:18" ht="12.75">
      <c r="A11" s="1"/>
      <c r="B11" s="1"/>
      <c r="C11" s="1"/>
      <c r="D11" s="1"/>
      <c r="E11" s="1" t="s">
        <v>21</v>
      </c>
      <c r="F11" s="3">
        <v>1385.33</v>
      </c>
      <c r="G11" s="4"/>
      <c r="H11" s="3">
        <v>1356.67</v>
      </c>
      <c r="I11" s="4"/>
      <c r="J11" s="15">
        <f t="shared" si="0"/>
        <v>1.02113</v>
      </c>
      <c r="K11" s="4"/>
      <c r="L11" s="3">
        <v>2770.66</v>
      </c>
      <c r="M11" s="4"/>
      <c r="N11" s="3">
        <v>2713.34</v>
      </c>
      <c r="O11" s="4"/>
      <c r="P11" s="15">
        <f t="shared" si="1"/>
        <v>1.02113</v>
      </c>
      <c r="Q11" s="4"/>
      <c r="R11" s="3">
        <v>16280</v>
      </c>
    </row>
    <row r="12" spans="1:18" ht="12.75">
      <c r="A12" s="1"/>
      <c r="B12" s="1"/>
      <c r="C12" s="1"/>
      <c r="D12" s="1"/>
      <c r="E12" s="1" t="s">
        <v>22</v>
      </c>
      <c r="F12" s="3">
        <v>87.64</v>
      </c>
      <c r="G12" s="4"/>
      <c r="H12" s="3">
        <v>30.84</v>
      </c>
      <c r="I12" s="4"/>
      <c r="J12" s="15">
        <f t="shared" si="0"/>
        <v>2.84176</v>
      </c>
      <c r="K12" s="4"/>
      <c r="L12" s="3">
        <v>87.64</v>
      </c>
      <c r="M12" s="4"/>
      <c r="N12" s="3">
        <v>61.68</v>
      </c>
      <c r="O12" s="4"/>
      <c r="P12" s="15">
        <f t="shared" si="1"/>
        <v>1.42088</v>
      </c>
      <c r="Q12" s="4"/>
      <c r="R12" s="3">
        <v>370</v>
      </c>
    </row>
    <row r="13" spans="1:18" ht="12.75">
      <c r="A13" s="1"/>
      <c r="B13" s="1"/>
      <c r="C13" s="1"/>
      <c r="D13" s="1"/>
      <c r="E13" s="1" t="s">
        <v>23</v>
      </c>
      <c r="F13" s="3">
        <v>3.17</v>
      </c>
      <c r="G13" s="4"/>
      <c r="H13" s="3">
        <v>123.34</v>
      </c>
      <c r="I13" s="4"/>
      <c r="J13" s="15">
        <f t="shared" si="0"/>
        <v>0.0257</v>
      </c>
      <c r="K13" s="4"/>
      <c r="L13" s="3">
        <v>3.17</v>
      </c>
      <c r="M13" s="4"/>
      <c r="N13" s="3">
        <v>246.68</v>
      </c>
      <c r="O13" s="4"/>
      <c r="P13" s="15">
        <f t="shared" si="1"/>
        <v>0.01285</v>
      </c>
      <c r="Q13" s="4"/>
      <c r="R13" s="3">
        <v>1480</v>
      </c>
    </row>
    <row r="14" spans="1:18" ht="12.75">
      <c r="A14" s="1"/>
      <c r="B14" s="1"/>
      <c r="C14" s="1"/>
      <c r="D14" s="1"/>
      <c r="E14" s="1" t="s">
        <v>34</v>
      </c>
      <c r="F14" s="3">
        <v>0</v>
      </c>
      <c r="G14" s="4"/>
      <c r="H14" s="3">
        <v>2310.97</v>
      </c>
      <c r="I14" s="4"/>
      <c r="J14" s="15">
        <f t="shared" si="0"/>
        <v>0</v>
      </c>
      <c r="K14" s="4"/>
      <c r="L14" s="3">
        <v>0</v>
      </c>
      <c r="M14" s="4"/>
      <c r="N14" s="3">
        <v>4621.94</v>
      </c>
      <c r="O14" s="4"/>
      <c r="P14" s="15">
        <f t="shared" si="1"/>
        <v>0</v>
      </c>
      <c r="Q14" s="4"/>
      <c r="R14" s="3">
        <v>27731.6</v>
      </c>
    </row>
    <row r="15" spans="1:18" ht="12.75">
      <c r="A15" s="1"/>
      <c r="B15" s="1"/>
      <c r="C15" s="1"/>
      <c r="D15" s="1"/>
      <c r="E15" s="1" t="s">
        <v>95</v>
      </c>
      <c r="F15" s="3">
        <v>0</v>
      </c>
      <c r="G15" s="4"/>
      <c r="H15" s="3">
        <v>525.65</v>
      </c>
      <c r="I15" s="4"/>
      <c r="J15" s="15">
        <f t="shared" si="0"/>
        <v>0</v>
      </c>
      <c r="K15" s="4"/>
      <c r="L15" s="3">
        <v>0</v>
      </c>
      <c r="M15" s="4"/>
      <c r="N15" s="3">
        <v>1051.3</v>
      </c>
      <c r="O15" s="4"/>
      <c r="P15" s="15">
        <f t="shared" si="1"/>
        <v>0</v>
      </c>
      <c r="Q15" s="4"/>
      <c r="R15" s="3">
        <v>6307.8</v>
      </c>
    </row>
    <row r="16" spans="1:18" ht="12.75">
      <c r="A16" s="1"/>
      <c r="B16" s="1"/>
      <c r="C16" s="1"/>
      <c r="D16" s="1"/>
      <c r="E16" s="1" t="s">
        <v>31</v>
      </c>
      <c r="F16" s="3">
        <v>0</v>
      </c>
      <c r="G16" s="4"/>
      <c r="H16" s="3">
        <v>282.05</v>
      </c>
      <c r="I16" s="4"/>
      <c r="J16" s="15">
        <f t="shared" si="0"/>
        <v>0</v>
      </c>
      <c r="K16" s="4"/>
      <c r="L16" s="3">
        <v>0</v>
      </c>
      <c r="M16" s="4"/>
      <c r="N16" s="3">
        <v>564.1</v>
      </c>
      <c r="O16" s="4"/>
      <c r="P16" s="15">
        <f t="shared" si="1"/>
        <v>0</v>
      </c>
      <c r="Q16" s="4"/>
      <c r="R16" s="3">
        <v>3384.52</v>
      </c>
    </row>
    <row r="17" spans="1:18" ht="13.5" thickBot="1">
      <c r="A17" s="1"/>
      <c r="B17" s="1"/>
      <c r="C17" s="1"/>
      <c r="D17" s="1"/>
      <c r="E17" s="1" t="s">
        <v>35</v>
      </c>
      <c r="F17" s="5">
        <v>0</v>
      </c>
      <c r="G17" s="4"/>
      <c r="H17" s="5">
        <v>991.67</v>
      </c>
      <c r="I17" s="4"/>
      <c r="J17" s="16">
        <f t="shared" si="0"/>
        <v>0</v>
      </c>
      <c r="K17" s="4"/>
      <c r="L17" s="5">
        <v>0</v>
      </c>
      <c r="M17" s="4"/>
      <c r="N17" s="5">
        <v>1983.34</v>
      </c>
      <c r="O17" s="4"/>
      <c r="P17" s="16">
        <f t="shared" si="1"/>
        <v>0</v>
      </c>
      <c r="Q17" s="4"/>
      <c r="R17" s="5">
        <v>11900.07</v>
      </c>
    </row>
    <row r="18" spans="1:18" ht="13.5" thickBot="1">
      <c r="A18" s="1"/>
      <c r="B18" s="1"/>
      <c r="C18" s="1"/>
      <c r="D18" s="1" t="s">
        <v>27</v>
      </c>
      <c r="E18" s="1"/>
      <c r="F18" s="6">
        <f>ROUND(SUM(F4:F17),5)</f>
        <v>5818.03</v>
      </c>
      <c r="G18" s="4"/>
      <c r="H18" s="6">
        <f>ROUND(SUM(H4:H17),5)</f>
        <v>11408.84</v>
      </c>
      <c r="I18" s="4"/>
      <c r="J18" s="17">
        <f t="shared" si="0"/>
        <v>0.50996</v>
      </c>
      <c r="K18" s="4"/>
      <c r="L18" s="6">
        <f>ROUND(SUM(L4:L17),5)</f>
        <v>10909.77</v>
      </c>
      <c r="M18" s="4"/>
      <c r="N18" s="6">
        <f>ROUND(SUM(N4:N17),5)</f>
        <v>22817.68</v>
      </c>
      <c r="O18" s="4"/>
      <c r="P18" s="17">
        <f t="shared" si="1"/>
        <v>0.47813</v>
      </c>
      <c r="Q18" s="4"/>
      <c r="R18" s="6">
        <f>ROUND(SUM(R4:R17),5)</f>
        <v>136905.5</v>
      </c>
    </row>
    <row r="19" spans="1:18" ht="25.5" customHeight="1" thickBot="1">
      <c r="A19" s="1"/>
      <c r="B19" s="1" t="s">
        <v>28</v>
      </c>
      <c r="C19" s="1"/>
      <c r="D19" s="1"/>
      <c r="E19" s="1"/>
      <c r="F19" s="6">
        <f>ROUND(F3-F18,5)</f>
        <v>-5818.03</v>
      </c>
      <c r="G19" s="4"/>
      <c r="H19" s="6">
        <f>ROUND(H3-H18,5)</f>
        <v>-11408.84</v>
      </c>
      <c r="I19" s="4"/>
      <c r="J19" s="17">
        <f t="shared" si="0"/>
        <v>0.50996</v>
      </c>
      <c r="K19" s="4"/>
      <c r="L19" s="6">
        <f>ROUND(L3-L18,5)</f>
        <v>-10909.77</v>
      </c>
      <c r="M19" s="4"/>
      <c r="N19" s="6">
        <f>ROUND(N3-N18,5)</f>
        <v>-22817.68</v>
      </c>
      <c r="O19" s="4"/>
      <c r="P19" s="17">
        <f t="shared" si="1"/>
        <v>0.47813</v>
      </c>
      <c r="Q19" s="4"/>
      <c r="R19" s="6">
        <f>ROUND(R3-R18,5)</f>
        <v>-136905.5</v>
      </c>
    </row>
    <row r="20" spans="1:18" s="8" customFormat="1" ht="25.5" customHeight="1" thickBot="1">
      <c r="A20" s="1" t="s">
        <v>29</v>
      </c>
      <c r="B20" s="1"/>
      <c r="C20" s="1"/>
      <c r="D20" s="1"/>
      <c r="E20" s="1"/>
      <c r="F20" s="7">
        <f>F19</f>
        <v>-5818.03</v>
      </c>
      <c r="G20" s="1"/>
      <c r="H20" s="7">
        <f>H19</f>
        <v>-11408.84</v>
      </c>
      <c r="I20" s="1"/>
      <c r="J20" s="18">
        <f t="shared" si="0"/>
        <v>0.50996</v>
      </c>
      <c r="K20" s="1"/>
      <c r="L20" s="7">
        <f>L19</f>
        <v>-10909.77</v>
      </c>
      <c r="M20" s="1"/>
      <c r="N20" s="7">
        <f>N19</f>
        <v>-22817.68</v>
      </c>
      <c r="O20" s="1"/>
      <c r="P20" s="18">
        <f t="shared" si="1"/>
        <v>0.47813</v>
      </c>
      <c r="Q20" s="1"/>
      <c r="R20" s="7">
        <f>R19</f>
        <v>-136905.5</v>
      </c>
    </row>
    <row r="21" spans="1:18" s="8" customFormat="1" ht="13.5" thickTop="1">
      <c r="A21" s="13"/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8" customFormat="1" ht="12.75">
      <c r="A22" s="13"/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8" customFormat="1" ht="12.75">
      <c r="A23" s="13"/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8" customFormat="1" ht="12.75">
      <c r="A24" s="13"/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</sheetData>
  <sheetProtection/>
  <printOptions/>
  <pageMargins left="0.75" right="0.75" top="1" bottom="1" header="0.1" footer="0.5"/>
  <pageSetup horizontalDpi="600" verticalDpi="600" orientation="landscape" scale="94" r:id="rId2"/>
  <headerFooter alignWithMargins="0">
    <oddHeader>&amp;C&amp;"Arial,Bold"&amp;12 West Piedmont Workforce Investment Board
&amp;14 Statement of Account-MHC Dislocated Worker
&amp;10 August 2013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9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3" customWidth="1"/>
    <col min="5" max="5" width="31.8515625" style="13" customWidth="1"/>
    <col min="6" max="6" width="7.57421875" style="14" bestFit="1" customWidth="1"/>
    <col min="7" max="7" width="2.28125" style="14" customWidth="1"/>
    <col min="8" max="8" width="7.57421875" style="14" bestFit="1" customWidth="1"/>
    <col min="9" max="9" width="2.28125" style="14" customWidth="1"/>
    <col min="10" max="10" width="10.2812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0.28125" style="14" bestFit="1" customWidth="1"/>
    <col min="17" max="17" width="2.28125" style="14" customWidth="1"/>
    <col min="18" max="18" width="12.421875" style="14" bestFit="1" customWidth="1"/>
  </cols>
  <sheetData>
    <row r="1" spans="1:18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2" customFormat="1" ht="14.25" thickBot="1" thickTop="1">
      <c r="A2" s="9"/>
      <c r="B2" s="9"/>
      <c r="C2" s="9"/>
      <c r="D2" s="9"/>
      <c r="E2" s="9"/>
      <c r="F2" s="10" t="s">
        <v>235</v>
      </c>
      <c r="G2" s="11"/>
      <c r="H2" s="10" t="s">
        <v>0</v>
      </c>
      <c r="I2" s="11"/>
      <c r="J2" s="10" t="s">
        <v>30</v>
      </c>
      <c r="K2" s="11"/>
      <c r="L2" s="10" t="s">
        <v>237</v>
      </c>
      <c r="M2" s="11"/>
      <c r="N2" s="10" t="s">
        <v>1</v>
      </c>
      <c r="O2" s="11"/>
      <c r="P2" s="10" t="s">
        <v>30</v>
      </c>
      <c r="Q2" s="11"/>
      <c r="R2" s="10" t="s">
        <v>2</v>
      </c>
    </row>
    <row r="3" spans="1:18" ht="13.5" thickTop="1">
      <c r="A3" s="1"/>
      <c r="B3" s="1" t="s">
        <v>3</v>
      </c>
      <c r="C3" s="1"/>
      <c r="D3" s="1"/>
      <c r="E3" s="1"/>
      <c r="F3" s="3"/>
      <c r="G3" s="4"/>
      <c r="H3" s="3"/>
      <c r="I3" s="4"/>
      <c r="J3" s="15"/>
      <c r="K3" s="4"/>
      <c r="L3" s="3"/>
      <c r="M3" s="4"/>
      <c r="N3" s="3"/>
      <c r="O3" s="4"/>
      <c r="P3" s="15"/>
      <c r="Q3" s="4"/>
      <c r="R3" s="3"/>
    </row>
    <row r="4" spans="1:18" ht="12.75">
      <c r="A4" s="1"/>
      <c r="B4" s="1"/>
      <c r="C4" s="1"/>
      <c r="D4" s="1" t="s">
        <v>8</v>
      </c>
      <c r="E4" s="1"/>
      <c r="F4" s="3"/>
      <c r="G4" s="4"/>
      <c r="H4" s="3"/>
      <c r="I4" s="4"/>
      <c r="J4" s="15"/>
      <c r="K4" s="4"/>
      <c r="L4" s="3"/>
      <c r="M4" s="4"/>
      <c r="N4" s="3"/>
      <c r="O4" s="4"/>
      <c r="P4" s="15"/>
      <c r="Q4" s="4"/>
      <c r="R4" s="3"/>
    </row>
    <row r="5" spans="1:18" ht="12.75">
      <c r="A5" s="1"/>
      <c r="B5" s="1"/>
      <c r="C5" s="1"/>
      <c r="D5" s="1"/>
      <c r="E5" s="1" t="s">
        <v>9</v>
      </c>
      <c r="F5" s="3">
        <v>1578.67</v>
      </c>
      <c r="G5" s="4"/>
      <c r="H5" s="3">
        <v>773.66</v>
      </c>
      <c r="I5" s="4"/>
      <c r="J5" s="15">
        <f aca="true" t="shared" si="0" ref="J5:J15">ROUND(IF(H5=0,IF(F5=0,0,1),F5/H5),5)</f>
        <v>2.04052</v>
      </c>
      <c r="K5" s="4"/>
      <c r="L5" s="3">
        <v>3157.34</v>
      </c>
      <c r="M5" s="4"/>
      <c r="N5" s="3">
        <v>1547.32</v>
      </c>
      <c r="O5" s="4"/>
      <c r="P5" s="15">
        <f aca="true" t="shared" si="1" ref="P5:P15">ROUND(IF(N5=0,IF(L5=0,0,1),L5/N5),5)</f>
        <v>2.04052</v>
      </c>
      <c r="Q5" s="4"/>
      <c r="R5" s="3">
        <v>9283.91</v>
      </c>
    </row>
    <row r="6" spans="1:18" ht="12.75">
      <c r="A6" s="1"/>
      <c r="B6" s="1"/>
      <c r="C6" s="1"/>
      <c r="D6" s="1"/>
      <c r="E6" s="1" t="s">
        <v>32</v>
      </c>
      <c r="F6" s="3">
        <v>581.78</v>
      </c>
      <c r="G6" s="4"/>
      <c r="H6" s="3">
        <v>331.72</v>
      </c>
      <c r="I6" s="4"/>
      <c r="J6" s="15">
        <f t="shared" si="0"/>
        <v>1.75383</v>
      </c>
      <c r="K6" s="4"/>
      <c r="L6" s="3">
        <v>826.74</v>
      </c>
      <c r="M6" s="4"/>
      <c r="N6" s="3">
        <v>663.44</v>
      </c>
      <c r="O6" s="4"/>
      <c r="P6" s="15">
        <f t="shared" si="1"/>
        <v>1.24614</v>
      </c>
      <c r="Q6" s="4"/>
      <c r="R6" s="3">
        <v>3980.6</v>
      </c>
    </row>
    <row r="7" spans="1:18" ht="12.75">
      <c r="A7" s="1"/>
      <c r="B7" s="1"/>
      <c r="C7" s="1"/>
      <c r="D7" s="1"/>
      <c r="E7" s="1" t="s">
        <v>102</v>
      </c>
      <c r="F7" s="3">
        <v>341.15</v>
      </c>
      <c r="G7" s="4"/>
      <c r="H7" s="3">
        <v>501.5</v>
      </c>
      <c r="I7" s="4"/>
      <c r="J7" s="15">
        <f t="shared" si="0"/>
        <v>0.68026</v>
      </c>
      <c r="K7" s="4"/>
      <c r="L7" s="3">
        <v>682.3</v>
      </c>
      <c r="M7" s="4"/>
      <c r="N7" s="3">
        <v>1003</v>
      </c>
      <c r="O7" s="4"/>
      <c r="P7" s="15">
        <f t="shared" si="1"/>
        <v>0.68026</v>
      </c>
      <c r="Q7" s="4"/>
      <c r="R7" s="3">
        <v>6018</v>
      </c>
    </row>
    <row r="8" spans="1:18" ht="12.75">
      <c r="A8" s="1"/>
      <c r="B8" s="1"/>
      <c r="C8" s="1"/>
      <c r="D8" s="1"/>
      <c r="E8" s="1" t="s">
        <v>33</v>
      </c>
      <c r="F8" s="3">
        <v>44.51</v>
      </c>
      <c r="G8" s="4"/>
      <c r="H8" s="3">
        <v>25.38</v>
      </c>
      <c r="I8" s="4"/>
      <c r="J8" s="15">
        <f t="shared" si="0"/>
        <v>1.75374</v>
      </c>
      <c r="K8" s="4"/>
      <c r="L8" s="3">
        <v>63.25</v>
      </c>
      <c r="M8" s="4"/>
      <c r="N8" s="3">
        <v>50.76</v>
      </c>
      <c r="O8" s="4"/>
      <c r="P8" s="15">
        <f t="shared" si="1"/>
        <v>1.24606</v>
      </c>
      <c r="Q8" s="4"/>
      <c r="R8" s="3">
        <v>304.52</v>
      </c>
    </row>
    <row r="9" spans="1:18" ht="12.75">
      <c r="A9" s="1"/>
      <c r="B9" s="1"/>
      <c r="C9" s="1"/>
      <c r="D9" s="1"/>
      <c r="E9" s="1" t="s">
        <v>36</v>
      </c>
      <c r="F9" s="3">
        <v>0</v>
      </c>
      <c r="G9" s="4"/>
      <c r="H9" s="3">
        <v>150</v>
      </c>
      <c r="I9" s="4"/>
      <c r="J9" s="15">
        <f t="shared" si="0"/>
        <v>0</v>
      </c>
      <c r="K9" s="4"/>
      <c r="L9" s="3">
        <v>0</v>
      </c>
      <c r="M9" s="4"/>
      <c r="N9" s="3">
        <v>300</v>
      </c>
      <c r="O9" s="4"/>
      <c r="P9" s="15">
        <f t="shared" si="1"/>
        <v>0</v>
      </c>
      <c r="Q9" s="4"/>
      <c r="R9" s="3">
        <v>1800</v>
      </c>
    </row>
    <row r="10" spans="1:18" ht="12.75">
      <c r="A10" s="1"/>
      <c r="B10" s="1"/>
      <c r="C10" s="1"/>
      <c r="D10" s="1"/>
      <c r="E10" s="1" t="s">
        <v>23</v>
      </c>
      <c r="F10" s="3">
        <v>0</v>
      </c>
      <c r="G10" s="4"/>
      <c r="H10" s="3">
        <v>41.67</v>
      </c>
      <c r="I10" s="4"/>
      <c r="J10" s="15">
        <f t="shared" si="0"/>
        <v>0</v>
      </c>
      <c r="K10" s="4"/>
      <c r="L10" s="3">
        <v>0</v>
      </c>
      <c r="M10" s="4"/>
      <c r="N10" s="3">
        <v>83.34</v>
      </c>
      <c r="O10" s="4"/>
      <c r="P10" s="15">
        <f t="shared" si="1"/>
        <v>0</v>
      </c>
      <c r="Q10" s="4"/>
      <c r="R10" s="3">
        <v>500</v>
      </c>
    </row>
    <row r="11" spans="1:18" ht="12.75">
      <c r="A11" s="1"/>
      <c r="B11" s="1"/>
      <c r="C11" s="1"/>
      <c r="D11" s="1"/>
      <c r="E11" s="1" t="s">
        <v>34</v>
      </c>
      <c r="F11" s="3">
        <v>0</v>
      </c>
      <c r="G11" s="4"/>
      <c r="H11" s="3">
        <v>833.34</v>
      </c>
      <c r="I11" s="4"/>
      <c r="J11" s="15">
        <f t="shared" si="0"/>
        <v>0</v>
      </c>
      <c r="K11" s="4"/>
      <c r="L11" s="3">
        <v>0</v>
      </c>
      <c r="M11" s="4"/>
      <c r="N11" s="3">
        <v>1666.68</v>
      </c>
      <c r="O11" s="4"/>
      <c r="P11" s="15">
        <f t="shared" si="1"/>
        <v>0</v>
      </c>
      <c r="Q11" s="4"/>
      <c r="R11" s="3">
        <v>10000</v>
      </c>
    </row>
    <row r="12" spans="1:18" ht="13.5" thickBot="1">
      <c r="A12" s="1"/>
      <c r="B12" s="1"/>
      <c r="C12" s="1"/>
      <c r="D12" s="1"/>
      <c r="E12" s="1" t="s">
        <v>31</v>
      </c>
      <c r="F12" s="5">
        <v>0</v>
      </c>
      <c r="G12" s="4"/>
      <c r="H12" s="5">
        <v>602.4</v>
      </c>
      <c r="I12" s="4"/>
      <c r="J12" s="16">
        <f t="shared" si="0"/>
        <v>0</v>
      </c>
      <c r="K12" s="4"/>
      <c r="L12" s="5">
        <v>0</v>
      </c>
      <c r="M12" s="4"/>
      <c r="N12" s="5">
        <v>1204.8</v>
      </c>
      <c r="O12" s="4"/>
      <c r="P12" s="16">
        <f t="shared" si="1"/>
        <v>0</v>
      </c>
      <c r="Q12" s="4"/>
      <c r="R12" s="5">
        <v>7228.82</v>
      </c>
    </row>
    <row r="13" spans="1:18" ht="13.5" thickBot="1">
      <c r="A13" s="1"/>
      <c r="B13" s="1"/>
      <c r="C13" s="1"/>
      <c r="D13" s="1" t="s">
        <v>27</v>
      </c>
      <c r="E13" s="1"/>
      <c r="F13" s="6">
        <f>ROUND(SUM(F4:F12),5)</f>
        <v>2546.11</v>
      </c>
      <c r="G13" s="4"/>
      <c r="H13" s="6">
        <f>ROUND(SUM(H4:H12),5)</f>
        <v>3259.67</v>
      </c>
      <c r="I13" s="4"/>
      <c r="J13" s="17">
        <f t="shared" si="0"/>
        <v>0.78109</v>
      </c>
      <c r="K13" s="4"/>
      <c r="L13" s="6">
        <f>ROUND(SUM(L4:L12),5)</f>
        <v>4729.63</v>
      </c>
      <c r="M13" s="4"/>
      <c r="N13" s="6">
        <f>ROUND(SUM(N4:N12),5)</f>
        <v>6519.34</v>
      </c>
      <c r="O13" s="4"/>
      <c r="P13" s="17">
        <f t="shared" si="1"/>
        <v>0.72548</v>
      </c>
      <c r="Q13" s="4"/>
      <c r="R13" s="6">
        <f>ROUND(SUM(R4:R12),5)</f>
        <v>39115.85</v>
      </c>
    </row>
    <row r="14" spans="1:18" ht="25.5" customHeight="1" thickBot="1">
      <c r="A14" s="1"/>
      <c r="B14" s="1" t="s">
        <v>28</v>
      </c>
      <c r="C14" s="1"/>
      <c r="D14" s="1"/>
      <c r="E14" s="1"/>
      <c r="F14" s="6">
        <f>ROUND(F3-F13,5)</f>
        <v>-2546.11</v>
      </c>
      <c r="G14" s="4"/>
      <c r="H14" s="6">
        <f>ROUND(H3-H13,5)</f>
        <v>-3259.67</v>
      </c>
      <c r="I14" s="4"/>
      <c r="J14" s="17">
        <f t="shared" si="0"/>
        <v>0.78109</v>
      </c>
      <c r="K14" s="4"/>
      <c r="L14" s="6">
        <f>ROUND(L3-L13,5)</f>
        <v>-4729.63</v>
      </c>
      <c r="M14" s="4"/>
      <c r="N14" s="6">
        <f>ROUND(N3-N13,5)</f>
        <v>-6519.34</v>
      </c>
      <c r="O14" s="4"/>
      <c r="P14" s="17">
        <f t="shared" si="1"/>
        <v>0.72548</v>
      </c>
      <c r="Q14" s="4"/>
      <c r="R14" s="6">
        <f>ROUND(R3-R13,5)</f>
        <v>-39115.85</v>
      </c>
    </row>
    <row r="15" spans="1:18" s="8" customFormat="1" ht="25.5" customHeight="1" thickBot="1">
      <c r="A15" s="1" t="s">
        <v>29</v>
      </c>
      <c r="B15" s="1"/>
      <c r="C15" s="1"/>
      <c r="D15" s="1"/>
      <c r="E15" s="1"/>
      <c r="F15" s="7">
        <f>F14</f>
        <v>-2546.11</v>
      </c>
      <c r="G15" s="1"/>
      <c r="H15" s="7">
        <f>H14</f>
        <v>-3259.67</v>
      </c>
      <c r="I15" s="1"/>
      <c r="J15" s="18">
        <f t="shared" si="0"/>
        <v>0.78109</v>
      </c>
      <c r="K15" s="1"/>
      <c r="L15" s="7">
        <f>L14</f>
        <v>-4729.63</v>
      </c>
      <c r="M15" s="1"/>
      <c r="N15" s="7">
        <f>N14</f>
        <v>-6519.34</v>
      </c>
      <c r="O15" s="1"/>
      <c r="P15" s="18">
        <f t="shared" si="1"/>
        <v>0.72548</v>
      </c>
      <c r="Q15" s="1"/>
      <c r="R15" s="7">
        <f>R14</f>
        <v>-39115.85</v>
      </c>
    </row>
    <row r="16" spans="1:18" s="8" customFormat="1" ht="13.5" thickTop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8" customFormat="1" ht="12.75">
      <c r="A17" s="13"/>
      <c r="B17" s="13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8" customFormat="1" ht="12.75">
      <c r="A18" s="13"/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8" customFormat="1" ht="12.75">
      <c r="A19" s="13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</sheetData>
  <sheetProtection/>
  <printOptions/>
  <pageMargins left="0.75" right="0.75" top="1" bottom="1" header="0.1" footer="0.5"/>
  <pageSetup horizontalDpi="600" verticalDpi="600" orientation="landscape" scale="94" r:id="rId2"/>
  <headerFooter alignWithMargins="0">
    <oddHeader>&amp;C&amp;"Arial,Bold"&amp;12 West Piedmont Workforce Investment Board
&amp;14 Statement of Account-Patrick County Schools Dislocated Wkr
&amp;10 August 2013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"/>
  <dimension ref="A1:P22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3" customWidth="1"/>
    <col min="7" max="7" width="35.8515625" style="13" customWidth="1"/>
    <col min="8" max="8" width="7.57421875" style="14" bestFit="1" customWidth="1"/>
    <col min="9" max="9" width="2.28125" style="14" customWidth="1"/>
    <col min="10" max="10" width="7.5742187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2.421875" style="14" bestFit="1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s="12" customFormat="1" ht="14.25" thickBot="1" thickTop="1">
      <c r="A2" s="9"/>
      <c r="B2" s="9"/>
      <c r="C2" s="9"/>
      <c r="D2" s="9"/>
      <c r="E2" s="9"/>
      <c r="F2" s="9"/>
      <c r="G2" s="9"/>
      <c r="H2" s="10" t="s">
        <v>235</v>
      </c>
      <c r="I2" s="11"/>
      <c r="J2" s="10" t="s">
        <v>0</v>
      </c>
      <c r="K2" s="11"/>
      <c r="L2" s="10" t="s">
        <v>237</v>
      </c>
      <c r="M2" s="11"/>
      <c r="N2" s="10" t="s">
        <v>1</v>
      </c>
      <c r="O2" s="11"/>
      <c r="P2" s="10" t="s">
        <v>2</v>
      </c>
    </row>
    <row r="3" spans="1:16" ht="13.5" thickTop="1">
      <c r="A3" s="1"/>
      <c r="B3" s="1" t="s">
        <v>3</v>
      </c>
      <c r="C3" s="1"/>
      <c r="D3" s="1"/>
      <c r="E3" s="1"/>
      <c r="F3" s="1"/>
      <c r="G3" s="1"/>
      <c r="H3" s="3"/>
      <c r="I3" s="4"/>
      <c r="J3" s="3"/>
      <c r="K3" s="4"/>
      <c r="L3" s="3"/>
      <c r="M3" s="4"/>
      <c r="N3" s="3"/>
      <c r="O3" s="4"/>
      <c r="P3" s="3"/>
    </row>
    <row r="4" spans="1:16" ht="12.75">
      <c r="A4" s="1"/>
      <c r="B4" s="1"/>
      <c r="C4" s="1"/>
      <c r="D4" s="1" t="s">
        <v>8</v>
      </c>
      <c r="E4" s="1"/>
      <c r="F4" s="1"/>
      <c r="G4" s="1"/>
      <c r="H4" s="3"/>
      <c r="I4" s="4"/>
      <c r="J4" s="3"/>
      <c r="K4" s="4"/>
      <c r="L4" s="3"/>
      <c r="M4" s="4"/>
      <c r="N4" s="3"/>
      <c r="O4" s="4"/>
      <c r="P4" s="3"/>
    </row>
    <row r="5" spans="1:16" ht="12.75">
      <c r="A5" s="1"/>
      <c r="B5" s="1"/>
      <c r="C5" s="1"/>
      <c r="D5" s="1"/>
      <c r="E5" s="1" t="s">
        <v>32</v>
      </c>
      <c r="F5" s="1"/>
      <c r="G5" s="1"/>
      <c r="H5" s="3"/>
      <c r="I5" s="4"/>
      <c r="J5" s="3"/>
      <c r="K5" s="4"/>
      <c r="L5" s="3"/>
      <c r="M5" s="4"/>
      <c r="N5" s="3"/>
      <c r="O5" s="4"/>
      <c r="P5" s="3"/>
    </row>
    <row r="6" spans="1:16" ht="12.75">
      <c r="A6" s="1"/>
      <c r="B6" s="1"/>
      <c r="C6" s="1"/>
      <c r="D6" s="1"/>
      <c r="E6" s="1"/>
      <c r="F6" s="1" t="s">
        <v>134</v>
      </c>
      <c r="G6" s="1"/>
      <c r="H6" s="3"/>
      <c r="I6" s="4"/>
      <c r="J6" s="3"/>
      <c r="K6" s="4"/>
      <c r="L6" s="3"/>
      <c r="M6" s="4"/>
      <c r="N6" s="3"/>
      <c r="O6" s="4"/>
      <c r="P6" s="3"/>
    </row>
    <row r="7" spans="1:16" ht="13.5" thickBot="1">
      <c r="A7" s="1"/>
      <c r="B7" s="1"/>
      <c r="C7" s="1"/>
      <c r="D7" s="1"/>
      <c r="E7" s="1"/>
      <c r="F7" s="1"/>
      <c r="G7" s="1" t="s">
        <v>167</v>
      </c>
      <c r="H7" s="5">
        <v>1722.89</v>
      </c>
      <c r="I7" s="4"/>
      <c r="J7" s="5">
        <v>2250</v>
      </c>
      <c r="K7" s="4"/>
      <c r="L7" s="5">
        <v>1722.89</v>
      </c>
      <c r="M7" s="4"/>
      <c r="N7" s="5">
        <v>4500</v>
      </c>
      <c r="O7" s="4"/>
      <c r="P7" s="5">
        <v>27000</v>
      </c>
    </row>
    <row r="8" spans="1:16" ht="13.5" thickBot="1">
      <c r="A8" s="1"/>
      <c r="B8" s="1"/>
      <c r="C8" s="1"/>
      <c r="D8" s="1"/>
      <c r="E8" s="1"/>
      <c r="F8" s="1" t="s">
        <v>136</v>
      </c>
      <c r="G8" s="1"/>
      <c r="H8" s="6">
        <f>ROUND(SUM(H6:H7),5)</f>
        <v>1722.89</v>
      </c>
      <c r="I8" s="4"/>
      <c r="J8" s="6">
        <f>ROUND(SUM(J6:J7),5)</f>
        <v>2250</v>
      </c>
      <c r="K8" s="4"/>
      <c r="L8" s="6">
        <f>ROUND(SUM(L6:L7),5)</f>
        <v>1722.89</v>
      </c>
      <c r="M8" s="4"/>
      <c r="N8" s="6">
        <f>ROUND(SUM(N6:N7),5)</f>
        <v>4500</v>
      </c>
      <c r="O8" s="4"/>
      <c r="P8" s="6">
        <f>ROUND(SUM(P6:P7),5)</f>
        <v>27000</v>
      </c>
    </row>
    <row r="9" spans="1:16" ht="25.5" customHeight="1">
      <c r="A9" s="1"/>
      <c r="B9" s="1"/>
      <c r="C9" s="1"/>
      <c r="D9" s="1"/>
      <c r="E9" s="1" t="s">
        <v>137</v>
      </c>
      <c r="F9" s="1"/>
      <c r="G9" s="1"/>
      <c r="H9" s="3">
        <f>ROUND(H5+H8,5)</f>
        <v>1722.89</v>
      </c>
      <c r="I9" s="4"/>
      <c r="J9" s="3">
        <f>ROUND(J5+J8,5)</f>
        <v>2250</v>
      </c>
      <c r="K9" s="4"/>
      <c r="L9" s="3">
        <f>ROUND(L5+L8,5)</f>
        <v>1722.89</v>
      </c>
      <c r="M9" s="4"/>
      <c r="N9" s="3">
        <f>ROUND(N5+N8,5)</f>
        <v>4500</v>
      </c>
      <c r="O9" s="4"/>
      <c r="P9" s="3">
        <f>ROUND(P5+P8,5)</f>
        <v>27000</v>
      </c>
    </row>
    <row r="10" spans="1:16" ht="25.5" customHeight="1">
      <c r="A10" s="1"/>
      <c r="B10" s="1"/>
      <c r="C10" s="1"/>
      <c r="D10" s="1"/>
      <c r="E10" s="1" t="s">
        <v>33</v>
      </c>
      <c r="F10" s="1"/>
      <c r="G10" s="1"/>
      <c r="H10" s="3"/>
      <c r="I10" s="4"/>
      <c r="J10" s="3"/>
      <c r="K10" s="4"/>
      <c r="L10" s="3"/>
      <c r="M10" s="4"/>
      <c r="N10" s="3"/>
      <c r="O10" s="4"/>
      <c r="P10" s="3"/>
    </row>
    <row r="11" spans="1:16" ht="12.75">
      <c r="A11" s="1"/>
      <c r="B11" s="1"/>
      <c r="C11" s="1"/>
      <c r="D11" s="1"/>
      <c r="E11" s="1"/>
      <c r="F11" s="1" t="s">
        <v>168</v>
      </c>
      <c r="G11" s="1"/>
      <c r="H11" s="3"/>
      <c r="I11" s="4"/>
      <c r="J11" s="3"/>
      <c r="K11" s="4"/>
      <c r="L11" s="3"/>
      <c r="M11" s="4"/>
      <c r="N11" s="3"/>
      <c r="O11" s="4"/>
      <c r="P11" s="3"/>
    </row>
    <row r="12" spans="1:16" ht="13.5" thickBot="1">
      <c r="A12" s="1"/>
      <c r="B12" s="1"/>
      <c r="C12" s="1"/>
      <c r="D12" s="1"/>
      <c r="E12" s="1"/>
      <c r="F12" s="1"/>
      <c r="G12" s="1" t="s">
        <v>169</v>
      </c>
      <c r="H12" s="5">
        <v>582.4</v>
      </c>
      <c r="I12" s="4"/>
      <c r="J12" s="5">
        <v>471.86</v>
      </c>
      <c r="K12" s="4"/>
      <c r="L12" s="5">
        <v>582.4</v>
      </c>
      <c r="M12" s="4"/>
      <c r="N12" s="5">
        <v>943.72</v>
      </c>
      <c r="O12" s="4"/>
      <c r="P12" s="5">
        <v>5662.26</v>
      </c>
    </row>
    <row r="13" spans="1:16" ht="13.5" thickBot="1">
      <c r="A13" s="1"/>
      <c r="B13" s="1"/>
      <c r="C13" s="1"/>
      <c r="D13" s="1"/>
      <c r="E13" s="1"/>
      <c r="F13" s="1" t="s">
        <v>170</v>
      </c>
      <c r="G13" s="1"/>
      <c r="H13" s="6">
        <f>ROUND(SUM(H11:H12),5)</f>
        <v>582.4</v>
      </c>
      <c r="I13" s="4"/>
      <c r="J13" s="6">
        <f>ROUND(SUM(J11:J12),5)</f>
        <v>471.86</v>
      </c>
      <c r="K13" s="4"/>
      <c r="L13" s="6">
        <f>ROUND(SUM(L11:L12),5)</f>
        <v>582.4</v>
      </c>
      <c r="M13" s="4"/>
      <c r="N13" s="6">
        <f>ROUND(SUM(N11:N12),5)</f>
        <v>943.72</v>
      </c>
      <c r="O13" s="4"/>
      <c r="P13" s="6">
        <f>ROUND(SUM(P11:P12),5)</f>
        <v>5662.26</v>
      </c>
    </row>
    <row r="14" spans="1:16" ht="25.5" customHeight="1">
      <c r="A14" s="1"/>
      <c r="B14" s="1"/>
      <c r="C14" s="1"/>
      <c r="D14" s="1"/>
      <c r="E14" s="1" t="s">
        <v>171</v>
      </c>
      <c r="F14" s="1"/>
      <c r="G14" s="1"/>
      <c r="H14" s="3">
        <f>ROUND(H10+H13,5)</f>
        <v>582.4</v>
      </c>
      <c r="I14" s="4"/>
      <c r="J14" s="3">
        <f>ROUND(J10+J13,5)</f>
        <v>471.86</v>
      </c>
      <c r="K14" s="4"/>
      <c r="L14" s="3">
        <f>ROUND(L10+L13,5)</f>
        <v>582.4</v>
      </c>
      <c r="M14" s="4"/>
      <c r="N14" s="3">
        <f>ROUND(N10+N13,5)</f>
        <v>943.72</v>
      </c>
      <c r="O14" s="4"/>
      <c r="P14" s="3">
        <f>ROUND(P10+P13,5)</f>
        <v>5662.26</v>
      </c>
    </row>
    <row r="15" spans="1:16" ht="25.5" customHeight="1">
      <c r="A15" s="1"/>
      <c r="B15" s="1"/>
      <c r="C15" s="1"/>
      <c r="D15" s="1"/>
      <c r="E15" s="1" t="s">
        <v>22</v>
      </c>
      <c r="F15" s="1"/>
      <c r="G15" s="1"/>
      <c r="H15" s="3"/>
      <c r="I15" s="4"/>
      <c r="J15" s="3"/>
      <c r="K15" s="4"/>
      <c r="L15" s="3"/>
      <c r="M15" s="4"/>
      <c r="N15" s="3"/>
      <c r="O15" s="4"/>
      <c r="P15" s="3"/>
    </row>
    <row r="16" spans="1:16" ht="12.75">
      <c r="A16" s="1"/>
      <c r="B16" s="1"/>
      <c r="C16" s="1"/>
      <c r="D16" s="1"/>
      <c r="E16" s="1"/>
      <c r="F16" s="1" t="s">
        <v>172</v>
      </c>
      <c r="G16" s="1"/>
      <c r="H16" s="3"/>
      <c r="I16" s="4"/>
      <c r="J16" s="3"/>
      <c r="K16" s="4"/>
      <c r="L16" s="3"/>
      <c r="M16" s="4"/>
      <c r="N16" s="3"/>
      <c r="O16" s="4"/>
      <c r="P16" s="3"/>
    </row>
    <row r="17" spans="1:16" ht="13.5" thickBot="1">
      <c r="A17" s="1"/>
      <c r="B17" s="1"/>
      <c r="C17" s="1"/>
      <c r="D17" s="1"/>
      <c r="E17" s="1"/>
      <c r="F17" s="1"/>
      <c r="G17" s="1" t="s">
        <v>173</v>
      </c>
      <c r="H17" s="5">
        <v>57.91</v>
      </c>
      <c r="I17" s="4"/>
      <c r="J17" s="5">
        <v>125</v>
      </c>
      <c r="K17" s="4"/>
      <c r="L17" s="5">
        <v>57.91</v>
      </c>
      <c r="M17" s="4"/>
      <c r="N17" s="5">
        <v>250</v>
      </c>
      <c r="O17" s="4"/>
      <c r="P17" s="5">
        <v>1500</v>
      </c>
    </row>
    <row r="18" spans="1:16" ht="13.5" thickBot="1">
      <c r="A18" s="1"/>
      <c r="B18" s="1"/>
      <c r="C18" s="1"/>
      <c r="D18" s="1"/>
      <c r="E18" s="1"/>
      <c r="F18" s="1" t="s">
        <v>174</v>
      </c>
      <c r="G18" s="1"/>
      <c r="H18" s="6">
        <f>ROUND(SUM(H16:H17),5)</f>
        <v>57.91</v>
      </c>
      <c r="I18" s="4"/>
      <c r="J18" s="6">
        <f>ROUND(SUM(J16:J17),5)</f>
        <v>125</v>
      </c>
      <c r="K18" s="4"/>
      <c r="L18" s="6">
        <f>ROUND(SUM(L16:L17),5)</f>
        <v>57.91</v>
      </c>
      <c r="M18" s="4"/>
      <c r="N18" s="6">
        <f>ROUND(SUM(N16:N17),5)</f>
        <v>250</v>
      </c>
      <c r="O18" s="4"/>
      <c r="P18" s="6">
        <f>ROUND(SUM(P16:P17),5)</f>
        <v>1500</v>
      </c>
    </row>
    <row r="19" spans="1:16" ht="25.5" customHeight="1" thickBot="1">
      <c r="A19" s="1"/>
      <c r="B19" s="1"/>
      <c r="C19" s="1"/>
      <c r="D19" s="1"/>
      <c r="E19" s="1" t="s">
        <v>175</v>
      </c>
      <c r="F19" s="1"/>
      <c r="G19" s="1"/>
      <c r="H19" s="6">
        <f>ROUND(H15+H18,5)</f>
        <v>57.91</v>
      </c>
      <c r="I19" s="4"/>
      <c r="J19" s="6">
        <f>ROUND(J15+J18,5)</f>
        <v>125</v>
      </c>
      <c r="K19" s="4"/>
      <c r="L19" s="6">
        <f>ROUND(L15+L18,5)</f>
        <v>57.91</v>
      </c>
      <c r="M19" s="4"/>
      <c r="N19" s="6">
        <f>ROUND(N15+N18,5)</f>
        <v>250</v>
      </c>
      <c r="O19" s="4"/>
      <c r="P19" s="6">
        <f>ROUND(P15+P18,5)</f>
        <v>1500</v>
      </c>
    </row>
    <row r="20" spans="1:16" ht="25.5" customHeight="1" thickBot="1">
      <c r="A20" s="1"/>
      <c r="B20" s="1"/>
      <c r="C20" s="1"/>
      <c r="D20" s="1" t="s">
        <v>27</v>
      </c>
      <c r="E20" s="1"/>
      <c r="F20" s="1"/>
      <c r="G20" s="1"/>
      <c r="H20" s="6">
        <f>ROUND(H4+H9+H14+H19,5)</f>
        <v>2363.2</v>
      </c>
      <c r="I20" s="4"/>
      <c r="J20" s="6">
        <f>ROUND(J4+J9+J14+J19,5)</f>
        <v>2846.86</v>
      </c>
      <c r="K20" s="4"/>
      <c r="L20" s="6">
        <f>ROUND(L4+L9+L14+L19,5)</f>
        <v>2363.2</v>
      </c>
      <c r="M20" s="4"/>
      <c r="N20" s="6">
        <f>ROUND(N4+N9+N14+N19,5)</f>
        <v>5693.72</v>
      </c>
      <c r="O20" s="4"/>
      <c r="P20" s="6">
        <f>ROUND(P4+P9+P14+P19,5)</f>
        <v>34162.26</v>
      </c>
    </row>
    <row r="21" spans="1:16" ht="25.5" customHeight="1" thickBot="1">
      <c r="A21" s="1"/>
      <c r="B21" s="1" t="s">
        <v>28</v>
      </c>
      <c r="C21" s="1"/>
      <c r="D21" s="1"/>
      <c r="E21" s="1"/>
      <c r="F21" s="1"/>
      <c r="G21" s="1"/>
      <c r="H21" s="6">
        <f>ROUND(H3-H20,5)</f>
        <v>-2363.2</v>
      </c>
      <c r="I21" s="4"/>
      <c r="J21" s="6">
        <f>ROUND(J3-J20,5)</f>
        <v>-2846.86</v>
      </c>
      <c r="K21" s="4"/>
      <c r="L21" s="6">
        <f>ROUND(L3-L20,5)</f>
        <v>-2363.2</v>
      </c>
      <c r="M21" s="4"/>
      <c r="N21" s="6">
        <f>ROUND(N3-N20,5)</f>
        <v>-5693.72</v>
      </c>
      <c r="O21" s="4"/>
      <c r="P21" s="6">
        <f>ROUND(P3-P20,5)</f>
        <v>-34162.26</v>
      </c>
    </row>
    <row r="22" spans="1:16" s="8" customFormat="1" ht="25.5" customHeight="1" thickBot="1">
      <c r="A22" s="1" t="s">
        <v>29</v>
      </c>
      <c r="B22" s="1"/>
      <c r="C22" s="1"/>
      <c r="D22" s="1"/>
      <c r="E22" s="1"/>
      <c r="F22" s="1"/>
      <c r="G22" s="1"/>
      <c r="H22" s="7">
        <f>H21</f>
        <v>-2363.2</v>
      </c>
      <c r="I22" s="1"/>
      <c r="J22" s="7">
        <f>J21</f>
        <v>-2846.86</v>
      </c>
      <c r="K22" s="1"/>
      <c r="L22" s="7">
        <f>L21</f>
        <v>-2363.2</v>
      </c>
      <c r="M22" s="1"/>
      <c r="N22" s="7">
        <f>N21</f>
        <v>-5693.72</v>
      </c>
      <c r="O22" s="1"/>
      <c r="P22" s="7">
        <f>P21</f>
        <v>-34162.26</v>
      </c>
    </row>
    <row r="23" ht="13.5" thickTop="1"/>
  </sheetData>
  <sheetProtection/>
  <printOptions/>
  <pageMargins left="0.75" right="0.75" top="1" bottom="1" header="0.1" footer="0.5"/>
  <pageSetup orientation="landscape" r:id="rId2"/>
  <headerFooter alignWithMargins="0">
    <oddHeader>&amp;C&amp;"Arial,Bold"&amp;12 West Piedmont Workforce Investment Board
&amp;14 Stmt of Account - Dan/Pitts. Co DW Business Services
&amp;10 August 2013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/>
  <dimension ref="A1:P22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3" customWidth="1"/>
    <col min="7" max="7" width="35.8515625" style="13" customWidth="1"/>
    <col min="8" max="8" width="6.28125" style="14" bestFit="1" customWidth="1"/>
    <col min="9" max="9" width="2.28125" style="14" customWidth="1"/>
    <col min="10" max="10" width="7.5742187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2.421875" style="14" bestFit="1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s="12" customFormat="1" ht="14.25" thickBot="1" thickTop="1">
      <c r="A2" s="9"/>
      <c r="B2" s="9"/>
      <c r="C2" s="9"/>
      <c r="D2" s="9"/>
      <c r="E2" s="9"/>
      <c r="F2" s="9"/>
      <c r="G2" s="9"/>
      <c r="H2" s="10" t="s">
        <v>235</v>
      </c>
      <c r="I2" s="11"/>
      <c r="J2" s="10" t="s">
        <v>0</v>
      </c>
      <c r="K2" s="11"/>
      <c r="L2" s="10" t="s">
        <v>237</v>
      </c>
      <c r="M2" s="11"/>
      <c r="N2" s="10" t="s">
        <v>1</v>
      </c>
      <c r="O2" s="11"/>
      <c r="P2" s="10" t="s">
        <v>2</v>
      </c>
    </row>
    <row r="3" spans="1:16" ht="13.5" thickTop="1">
      <c r="A3" s="1"/>
      <c r="B3" s="1" t="s">
        <v>3</v>
      </c>
      <c r="C3" s="1"/>
      <c r="D3" s="1"/>
      <c r="E3" s="1"/>
      <c r="F3" s="1"/>
      <c r="G3" s="1"/>
      <c r="H3" s="3"/>
      <c r="I3" s="4"/>
      <c r="J3" s="3"/>
      <c r="K3" s="4"/>
      <c r="L3" s="3"/>
      <c r="M3" s="4"/>
      <c r="N3" s="3"/>
      <c r="O3" s="4"/>
      <c r="P3" s="3"/>
    </row>
    <row r="4" spans="1:16" ht="12.75">
      <c r="A4" s="1"/>
      <c r="B4" s="1"/>
      <c r="C4" s="1"/>
      <c r="D4" s="1" t="s">
        <v>8</v>
      </c>
      <c r="E4" s="1"/>
      <c r="F4" s="1"/>
      <c r="G4" s="1"/>
      <c r="H4" s="3"/>
      <c r="I4" s="4"/>
      <c r="J4" s="3"/>
      <c r="K4" s="4"/>
      <c r="L4" s="3"/>
      <c r="M4" s="4"/>
      <c r="N4" s="3"/>
      <c r="O4" s="4"/>
      <c r="P4" s="3"/>
    </row>
    <row r="5" spans="1:16" ht="12.75">
      <c r="A5" s="1"/>
      <c r="B5" s="1"/>
      <c r="C5" s="1"/>
      <c r="D5" s="1"/>
      <c r="E5" s="1" t="s">
        <v>32</v>
      </c>
      <c r="F5" s="1"/>
      <c r="G5" s="1"/>
      <c r="H5" s="3"/>
      <c r="I5" s="4"/>
      <c r="J5" s="3"/>
      <c r="K5" s="4"/>
      <c r="L5" s="3"/>
      <c r="M5" s="4"/>
      <c r="N5" s="3"/>
      <c r="O5" s="4"/>
      <c r="P5" s="3"/>
    </row>
    <row r="6" spans="1:16" ht="12.75">
      <c r="A6" s="1"/>
      <c r="B6" s="1"/>
      <c r="C6" s="1"/>
      <c r="D6" s="1"/>
      <c r="E6" s="1"/>
      <c r="F6" s="1" t="s">
        <v>134</v>
      </c>
      <c r="G6" s="1"/>
      <c r="H6" s="3"/>
      <c r="I6" s="4"/>
      <c r="J6" s="3"/>
      <c r="K6" s="4"/>
      <c r="L6" s="3"/>
      <c r="M6" s="4"/>
      <c r="N6" s="3"/>
      <c r="O6" s="4"/>
      <c r="P6" s="3"/>
    </row>
    <row r="7" spans="1:16" ht="13.5" thickBot="1">
      <c r="A7" s="1"/>
      <c r="B7" s="1"/>
      <c r="C7" s="1"/>
      <c r="D7" s="1"/>
      <c r="E7" s="1"/>
      <c r="F7" s="1"/>
      <c r="G7" s="1" t="s">
        <v>176</v>
      </c>
      <c r="H7" s="5">
        <v>0</v>
      </c>
      <c r="I7" s="4"/>
      <c r="J7" s="5">
        <v>1487.5</v>
      </c>
      <c r="K7" s="4"/>
      <c r="L7" s="5">
        <v>0</v>
      </c>
      <c r="M7" s="4"/>
      <c r="N7" s="5">
        <v>2975</v>
      </c>
      <c r="O7" s="4"/>
      <c r="P7" s="5">
        <v>17850</v>
      </c>
    </row>
    <row r="8" spans="1:16" ht="13.5" thickBot="1">
      <c r="A8" s="1"/>
      <c r="B8" s="1"/>
      <c r="C8" s="1"/>
      <c r="D8" s="1"/>
      <c r="E8" s="1"/>
      <c r="F8" s="1" t="s">
        <v>136</v>
      </c>
      <c r="G8" s="1"/>
      <c r="H8" s="6">
        <f>ROUND(SUM(H6:H7),5)</f>
        <v>0</v>
      </c>
      <c r="I8" s="4"/>
      <c r="J8" s="6">
        <f>ROUND(SUM(J6:J7),5)</f>
        <v>1487.5</v>
      </c>
      <c r="K8" s="4"/>
      <c r="L8" s="6">
        <f>ROUND(SUM(L6:L7),5)</f>
        <v>0</v>
      </c>
      <c r="M8" s="4"/>
      <c r="N8" s="6">
        <f>ROUND(SUM(N6:N7),5)</f>
        <v>2975</v>
      </c>
      <c r="O8" s="4"/>
      <c r="P8" s="6">
        <f>ROUND(SUM(P6:P7),5)</f>
        <v>17850</v>
      </c>
    </row>
    <row r="9" spans="1:16" ht="25.5" customHeight="1">
      <c r="A9" s="1"/>
      <c r="B9" s="1"/>
      <c r="C9" s="1"/>
      <c r="D9" s="1"/>
      <c r="E9" s="1" t="s">
        <v>137</v>
      </c>
      <c r="F9" s="1"/>
      <c r="G9" s="1"/>
      <c r="H9" s="3">
        <f>ROUND(H5+H8,5)</f>
        <v>0</v>
      </c>
      <c r="I9" s="4"/>
      <c r="J9" s="3">
        <f>ROUND(J5+J8,5)</f>
        <v>1487.5</v>
      </c>
      <c r="K9" s="4"/>
      <c r="L9" s="3">
        <f>ROUND(L5+L8,5)</f>
        <v>0</v>
      </c>
      <c r="M9" s="4"/>
      <c r="N9" s="3">
        <f>ROUND(N5+N8,5)</f>
        <v>2975</v>
      </c>
      <c r="O9" s="4"/>
      <c r="P9" s="3">
        <f>ROUND(P5+P8,5)</f>
        <v>17850</v>
      </c>
    </row>
    <row r="10" spans="1:16" ht="25.5" customHeight="1">
      <c r="A10" s="1"/>
      <c r="B10" s="1"/>
      <c r="C10" s="1"/>
      <c r="D10" s="1"/>
      <c r="E10" s="1" t="s">
        <v>33</v>
      </c>
      <c r="F10" s="1"/>
      <c r="G10" s="1"/>
      <c r="H10" s="3"/>
      <c r="I10" s="4"/>
      <c r="J10" s="3"/>
      <c r="K10" s="4"/>
      <c r="L10" s="3"/>
      <c r="M10" s="4"/>
      <c r="N10" s="3"/>
      <c r="O10" s="4"/>
      <c r="P10" s="3"/>
    </row>
    <row r="11" spans="1:16" ht="12.75">
      <c r="A11" s="1"/>
      <c r="B11" s="1"/>
      <c r="C11" s="1"/>
      <c r="D11" s="1"/>
      <c r="E11" s="1"/>
      <c r="F11" s="1" t="s">
        <v>168</v>
      </c>
      <c r="G11" s="1"/>
      <c r="H11" s="3"/>
      <c r="I11" s="4"/>
      <c r="J11" s="3"/>
      <c r="K11" s="4"/>
      <c r="L11" s="3"/>
      <c r="M11" s="4"/>
      <c r="N11" s="3"/>
      <c r="O11" s="4"/>
      <c r="P11" s="3"/>
    </row>
    <row r="12" spans="1:16" ht="13.5" thickBot="1">
      <c r="A12" s="1"/>
      <c r="B12" s="1"/>
      <c r="C12" s="1"/>
      <c r="D12" s="1"/>
      <c r="E12" s="1"/>
      <c r="F12" s="1"/>
      <c r="G12" s="1" t="s">
        <v>177</v>
      </c>
      <c r="H12" s="5">
        <v>0</v>
      </c>
      <c r="I12" s="4"/>
      <c r="J12" s="5">
        <v>302.28</v>
      </c>
      <c r="K12" s="4"/>
      <c r="L12" s="5">
        <v>0</v>
      </c>
      <c r="M12" s="4"/>
      <c r="N12" s="5">
        <v>604.56</v>
      </c>
      <c r="O12" s="4"/>
      <c r="P12" s="5">
        <v>3627.36</v>
      </c>
    </row>
    <row r="13" spans="1:16" ht="13.5" thickBot="1">
      <c r="A13" s="1"/>
      <c r="B13" s="1"/>
      <c r="C13" s="1"/>
      <c r="D13" s="1"/>
      <c r="E13" s="1"/>
      <c r="F13" s="1" t="s">
        <v>170</v>
      </c>
      <c r="G13" s="1"/>
      <c r="H13" s="6">
        <f>ROUND(SUM(H11:H12),5)</f>
        <v>0</v>
      </c>
      <c r="I13" s="4"/>
      <c r="J13" s="6">
        <f>ROUND(SUM(J11:J12),5)</f>
        <v>302.28</v>
      </c>
      <c r="K13" s="4"/>
      <c r="L13" s="6">
        <f>ROUND(SUM(L11:L12),5)</f>
        <v>0</v>
      </c>
      <c r="M13" s="4"/>
      <c r="N13" s="6">
        <f>ROUND(SUM(N11:N12),5)</f>
        <v>604.56</v>
      </c>
      <c r="O13" s="4"/>
      <c r="P13" s="6">
        <f>ROUND(SUM(P11:P12),5)</f>
        <v>3627.36</v>
      </c>
    </row>
    <row r="14" spans="1:16" ht="25.5" customHeight="1">
      <c r="A14" s="1"/>
      <c r="B14" s="1"/>
      <c r="C14" s="1"/>
      <c r="D14" s="1"/>
      <c r="E14" s="1" t="s">
        <v>171</v>
      </c>
      <c r="F14" s="1"/>
      <c r="G14" s="1"/>
      <c r="H14" s="3">
        <f>ROUND(H10+H13,5)</f>
        <v>0</v>
      </c>
      <c r="I14" s="4"/>
      <c r="J14" s="3">
        <f>ROUND(J10+J13,5)</f>
        <v>302.28</v>
      </c>
      <c r="K14" s="4"/>
      <c r="L14" s="3">
        <f>ROUND(L10+L13,5)</f>
        <v>0</v>
      </c>
      <c r="M14" s="4"/>
      <c r="N14" s="3">
        <f>ROUND(N10+N13,5)</f>
        <v>604.56</v>
      </c>
      <c r="O14" s="4"/>
      <c r="P14" s="3">
        <f>ROUND(P10+P13,5)</f>
        <v>3627.36</v>
      </c>
    </row>
    <row r="15" spans="1:16" ht="25.5" customHeight="1">
      <c r="A15" s="1"/>
      <c r="B15" s="1"/>
      <c r="C15" s="1"/>
      <c r="D15" s="1"/>
      <c r="E15" s="1" t="s">
        <v>23</v>
      </c>
      <c r="F15" s="1"/>
      <c r="G15" s="1"/>
      <c r="H15" s="3"/>
      <c r="I15" s="4"/>
      <c r="J15" s="3"/>
      <c r="K15" s="4"/>
      <c r="L15" s="3"/>
      <c r="M15" s="4"/>
      <c r="N15" s="3"/>
      <c r="O15" s="4"/>
      <c r="P15" s="3"/>
    </row>
    <row r="16" spans="1:16" ht="12.75">
      <c r="A16" s="1"/>
      <c r="B16" s="1"/>
      <c r="C16" s="1"/>
      <c r="D16" s="1"/>
      <c r="E16" s="1"/>
      <c r="F16" s="1" t="s">
        <v>178</v>
      </c>
      <c r="G16" s="1"/>
      <c r="H16" s="3"/>
      <c r="I16" s="4"/>
      <c r="J16" s="3"/>
      <c r="K16" s="4"/>
      <c r="L16" s="3"/>
      <c r="M16" s="4"/>
      <c r="N16" s="3"/>
      <c r="O16" s="4"/>
      <c r="P16" s="3"/>
    </row>
    <row r="17" spans="1:16" ht="13.5" thickBot="1">
      <c r="A17" s="1"/>
      <c r="B17" s="1"/>
      <c r="C17" s="1"/>
      <c r="D17" s="1"/>
      <c r="E17" s="1"/>
      <c r="F17" s="1"/>
      <c r="G17" s="1" t="s">
        <v>179</v>
      </c>
      <c r="H17" s="5">
        <v>0</v>
      </c>
      <c r="I17" s="4"/>
      <c r="J17" s="5">
        <v>25.96</v>
      </c>
      <c r="K17" s="4"/>
      <c r="L17" s="5">
        <v>0</v>
      </c>
      <c r="M17" s="4"/>
      <c r="N17" s="5">
        <v>51.92</v>
      </c>
      <c r="O17" s="4"/>
      <c r="P17" s="5">
        <v>311.49</v>
      </c>
    </row>
    <row r="18" spans="1:16" ht="13.5" thickBot="1">
      <c r="A18" s="1"/>
      <c r="B18" s="1"/>
      <c r="C18" s="1"/>
      <c r="D18" s="1"/>
      <c r="E18" s="1"/>
      <c r="F18" s="1" t="s">
        <v>180</v>
      </c>
      <c r="G18" s="1"/>
      <c r="H18" s="6">
        <f>ROUND(SUM(H16:H17),5)</f>
        <v>0</v>
      </c>
      <c r="I18" s="4"/>
      <c r="J18" s="6">
        <f>ROUND(SUM(J16:J17),5)</f>
        <v>25.96</v>
      </c>
      <c r="K18" s="4"/>
      <c r="L18" s="6">
        <f>ROUND(SUM(L16:L17),5)</f>
        <v>0</v>
      </c>
      <c r="M18" s="4"/>
      <c r="N18" s="6">
        <f>ROUND(SUM(N16:N17),5)</f>
        <v>51.92</v>
      </c>
      <c r="O18" s="4"/>
      <c r="P18" s="6">
        <f>ROUND(SUM(P16:P17),5)</f>
        <v>311.49</v>
      </c>
    </row>
    <row r="19" spans="1:16" ht="25.5" customHeight="1" thickBot="1">
      <c r="A19" s="1"/>
      <c r="B19" s="1"/>
      <c r="C19" s="1"/>
      <c r="D19" s="1"/>
      <c r="E19" s="1" t="s">
        <v>181</v>
      </c>
      <c r="F19" s="1"/>
      <c r="G19" s="1"/>
      <c r="H19" s="6">
        <f>ROUND(H15+H18,5)</f>
        <v>0</v>
      </c>
      <c r="I19" s="4"/>
      <c r="J19" s="6">
        <f>ROUND(J15+J18,5)</f>
        <v>25.96</v>
      </c>
      <c r="K19" s="4"/>
      <c r="L19" s="6">
        <f>ROUND(L15+L18,5)</f>
        <v>0</v>
      </c>
      <c r="M19" s="4"/>
      <c r="N19" s="6">
        <f>ROUND(N15+N18,5)</f>
        <v>51.92</v>
      </c>
      <c r="O19" s="4"/>
      <c r="P19" s="6">
        <f>ROUND(P15+P18,5)</f>
        <v>311.49</v>
      </c>
    </row>
    <row r="20" spans="1:16" ht="25.5" customHeight="1" thickBot="1">
      <c r="A20" s="1"/>
      <c r="B20" s="1"/>
      <c r="C20" s="1"/>
      <c r="D20" s="1" t="s">
        <v>27</v>
      </c>
      <c r="E20" s="1"/>
      <c r="F20" s="1"/>
      <c r="G20" s="1"/>
      <c r="H20" s="6">
        <f>ROUND(H4+H9+H14+H19,5)</f>
        <v>0</v>
      </c>
      <c r="I20" s="4"/>
      <c r="J20" s="6">
        <f>ROUND(J4+J9+J14+J19,5)</f>
        <v>1815.74</v>
      </c>
      <c r="K20" s="4"/>
      <c r="L20" s="6">
        <f>ROUND(L4+L9+L14+L19,5)</f>
        <v>0</v>
      </c>
      <c r="M20" s="4"/>
      <c r="N20" s="6">
        <f>ROUND(N4+N9+N14+N19,5)</f>
        <v>3631.48</v>
      </c>
      <c r="O20" s="4"/>
      <c r="P20" s="6">
        <f>ROUND(P4+P9+P14+P19,5)</f>
        <v>21788.85</v>
      </c>
    </row>
    <row r="21" spans="1:16" ht="25.5" customHeight="1" thickBot="1">
      <c r="A21" s="1"/>
      <c r="B21" s="1" t="s">
        <v>28</v>
      </c>
      <c r="C21" s="1"/>
      <c r="D21" s="1"/>
      <c r="E21" s="1"/>
      <c r="F21" s="1"/>
      <c r="G21" s="1"/>
      <c r="H21" s="6">
        <f>ROUND(H3-H20,5)</f>
        <v>0</v>
      </c>
      <c r="I21" s="4"/>
      <c r="J21" s="6">
        <f>ROUND(J3-J20,5)</f>
        <v>-1815.74</v>
      </c>
      <c r="K21" s="4"/>
      <c r="L21" s="6">
        <f>ROUND(L3-L20,5)</f>
        <v>0</v>
      </c>
      <c r="M21" s="4"/>
      <c r="N21" s="6">
        <f>ROUND(N3-N20,5)</f>
        <v>-3631.48</v>
      </c>
      <c r="O21" s="4"/>
      <c r="P21" s="6">
        <f>ROUND(P3-P20,5)</f>
        <v>-21788.85</v>
      </c>
    </row>
    <row r="22" spans="1:16" s="8" customFormat="1" ht="25.5" customHeight="1" thickBot="1">
      <c r="A22" s="1" t="s">
        <v>29</v>
      </c>
      <c r="B22" s="1"/>
      <c r="C22" s="1"/>
      <c r="D22" s="1"/>
      <c r="E22" s="1"/>
      <c r="F22" s="1"/>
      <c r="G22" s="1"/>
      <c r="H22" s="7">
        <f>H21</f>
        <v>0</v>
      </c>
      <c r="I22" s="1"/>
      <c r="J22" s="7">
        <f>J21</f>
        <v>-1815.74</v>
      </c>
      <c r="K22" s="1"/>
      <c r="L22" s="7">
        <f>L21</f>
        <v>0</v>
      </c>
      <c r="M22" s="1"/>
      <c r="N22" s="7">
        <f>N21</f>
        <v>-3631.48</v>
      </c>
      <c r="O22" s="1"/>
      <c r="P22" s="7">
        <f>P21</f>
        <v>-21788.85</v>
      </c>
    </row>
    <row r="23" ht="13.5" thickTop="1"/>
  </sheetData>
  <sheetProtection/>
  <printOptions/>
  <pageMargins left="0.75" right="0.75" top="1" bottom="1" header="0.1" footer="0.5"/>
  <pageSetup orientation="landscape" r:id="rId2"/>
  <headerFooter alignWithMargins="0">
    <oddHeader>&amp;C&amp;"Arial,Bold"&amp;12 West Piedmont Workforce Investment Board
&amp;14 Stmt of Account - Mville-Henry Co. DW Business Services
&amp;10 August 2013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P17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3" customWidth="1"/>
    <col min="7" max="7" width="35.28125" style="13" customWidth="1"/>
    <col min="8" max="8" width="6.28125" style="14" bestFit="1" customWidth="1"/>
    <col min="9" max="9" width="2.28125" style="14" customWidth="1"/>
    <col min="10" max="10" width="6.57421875" style="14" bestFit="1" customWidth="1"/>
    <col min="11" max="11" width="2.28125" style="14" customWidth="1"/>
    <col min="12" max="12" width="10.00390625" style="14" bestFit="1" customWidth="1"/>
    <col min="13" max="13" width="2.28125" style="14" customWidth="1"/>
    <col min="14" max="14" width="10.00390625" style="14" bestFit="1" customWidth="1"/>
    <col min="15" max="15" width="2.28125" style="14" customWidth="1"/>
    <col min="16" max="16" width="12.421875" style="14" bestFit="1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s="12" customFormat="1" ht="14.25" thickBot="1" thickTop="1">
      <c r="A2" s="9"/>
      <c r="B2" s="9"/>
      <c r="C2" s="9"/>
      <c r="D2" s="9"/>
      <c r="E2" s="9"/>
      <c r="F2" s="9"/>
      <c r="G2" s="9"/>
      <c r="H2" s="10" t="s">
        <v>235</v>
      </c>
      <c r="I2" s="11"/>
      <c r="J2" s="10" t="s">
        <v>0</v>
      </c>
      <c r="K2" s="11"/>
      <c r="L2" s="10" t="s">
        <v>237</v>
      </c>
      <c r="M2" s="11"/>
      <c r="N2" s="10" t="s">
        <v>1</v>
      </c>
      <c r="O2" s="11"/>
      <c r="P2" s="10" t="s">
        <v>2</v>
      </c>
    </row>
    <row r="3" spans="1:16" ht="13.5" thickTop="1">
      <c r="A3" s="1"/>
      <c r="B3" s="1" t="s">
        <v>3</v>
      </c>
      <c r="C3" s="1"/>
      <c r="D3" s="1"/>
      <c r="E3" s="1"/>
      <c r="F3" s="1"/>
      <c r="G3" s="1"/>
      <c r="H3" s="3"/>
      <c r="I3" s="4"/>
      <c r="J3" s="3"/>
      <c r="K3" s="4"/>
      <c r="L3" s="3"/>
      <c r="M3" s="4"/>
      <c r="N3" s="3"/>
      <c r="O3" s="4"/>
      <c r="P3" s="3"/>
    </row>
    <row r="4" spans="1:16" ht="12.75">
      <c r="A4" s="1"/>
      <c r="B4" s="1"/>
      <c r="C4" s="1"/>
      <c r="D4" s="1" t="s">
        <v>8</v>
      </c>
      <c r="E4" s="1"/>
      <c r="F4" s="1"/>
      <c r="G4" s="1"/>
      <c r="H4" s="3"/>
      <c r="I4" s="4"/>
      <c r="J4" s="3"/>
      <c r="K4" s="4"/>
      <c r="L4" s="3"/>
      <c r="M4" s="4"/>
      <c r="N4" s="3"/>
      <c r="O4" s="4"/>
      <c r="P4" s="3"/>
    </row>
    <row r="5" spans="1:16" ht="12.75">
      <c r="A5" s="1"/>
      <c r="B5" s="1"/>
      <c r="C5" s="1"/>
      <c r="D5" s="1"/>
      <c r="E5" s="1" t="s">
        <v>9</v>
      </c>
      <c r="F5" s="1"/>
      <c r="G5" s="1"/>
      <c r="H5" s="3"/>
      <c r="I5" s="4"/>
      <c r="J5" s="3"/>
      <c r="K5" s="4"/>
      <c r="L5" s="3"/>
      <c r="M5" s="4"/>
      <c r="N5" s="3"/>
      <c r="O5" s="4"/>
      <c r="P5" s="3"/>
    </row>
    <row r="6" spans="1:16" ht="12.75">
      <c r="A6" s="1"/>
      <c r="B6" s="1"/>
      <c r="C6" s="1"/>
      <c r="D6" s="1"/>
      <c r="E6" s="1"/>
      <c r="F6" s="1" t="s">
        <v>77</v>
      </c>
      <c r="G6" s="1"/>
      <c r="H6" s="3"/>
      <c r="I6" s="4"/>
      <c r="J6" s="3"/>
      <c r="K6" s="4"/>
      <c r="L6" s="3"/>
      <c r="M6" s="4"/>
      <c r="N6" s="3"/>
      <c r="O6" s="4"/>
      <c r="P6" s="3"/>
    </row>
    <row r="7" spans="1:16" ht="13.5" thickBot="1">
      <c r="A7" s="1"/>
      <c r="B7" s="1"/>
      <c r="C7" s="1"/>
      <c r="D7" s="1"/>
      <c r="E7" s="1"/>
      <c r="F7" s="1"/>
      <c r="G7" s="1" t="s">
        <v>182</v>
      </c>
      <c r="H7" s="5">
        <v>0</v>
      </c>
      <c r="I7" s="4"/>
      <c r="J7" s="5">
        <v>428.18</v>
      </c>
      <c r="K7" s="4"/>
      <c r="L7" s="5">
        <v>0</v>
      </c>
      <c r="M7" s="4"/>
      <c r="N7" s="5">
        <v>856.36</v>
      </c>
      <c r="O7" s="4"/>
      <c r="P7" s="5">
        <v>5138.16</v>
      </c>
    </row>
    <row r="8" spans="1:16" ht="13.5" thickBot="1">
      <c r="A8" s="1"/>
      <c r="B8" s="1"/>
      <c r="C8" s="1"/>
      <c r="D8" s="1"/>
      <c r="E8" s="1"/>
      <c r="F8" s="1" t="s">
        <v>79</v>
      </c>
      <c r="G8" s="1"/>
      <c r="H8" s="6">
        <f>ROUND(SUM(H6:H7),5)</f>
        <v>0</v>
      </c>
      <c r="I8" s="4"/>
      <c r="J8" s="6">
        <f>ROUND(SUM(J6:J7),5)</f>
        <v>428.18</v>
      </c>
      <c r="K8" s="4"/>
      <c r="L8" s="6">
        <f>ROUND(SUM(L6:L7),5)</f>
        <v>0</v>
      </c>
      <c r="M8" s="4"/>
      <c r="N8" s="6">
        <f>ROUND(SUM(N6:N7),5)</f>
        <v>856.36</v>
      </c>
      <c r="O8" s="4"/>
      <c r="P8" s="6">
        <f>ROUND(SUM(P6:P7),5)</f>
        <v>5138.16</v>
      </c>
    </row>
    <row r="9" spans="1:16" ht="25.5" customHeight="1">
      <c r="A9" s="1"/>
      <c r="B9" s="1"/>
      <c r="C9" s="1"/>
      <c r="D9" s="1"/>
      <c r="E9" s="1" t="s">
        <v>75</v>
      </c>
      <c r="F9" s="1"/>
      <c r="G9" s="1"/>
      <c r="H9" s="3">
        <f>ROUND(H5+H8,5)</f>
        <v>0</v>
      </c>
      <c r="I9" s="4"/>
      <c r="J9" s="3">
        <f>ROUND(J5+J8,5)</f>
        <v>428.18</v>
      </c>
      <c r="K9" s="4"/>
      <c r="L9" s="3">
        <f>ROUND(L5+L8,5)</f>
        <v>0</v>
      </c>
      <c r="M9" s="4"/>
      <c r="N9" s="3">
        <f>ROUND(N5+N8,5)</f>
        <v>856.36</v>
      </c>
      <c r="O9" s="4"/>
      <c r="P9" s="3">
        <f>ROUND(P5+P8,5)</f>
        <v>5138.16</v>
      </c>
    </row>
    <row r="10" spans="1:16" ht="25.5" customHeight="1">
      <c r="A10" s="1"/>
      <c r="B10" s="1"/>
      <c r="C10" s="1"/>
      <c r="D10" s="1"/>
      <c r="E10" s="1" t="s">
        <v>102</v>
      </c>
      <c r="F10" s="1"/>
      <c r="G10" s="1"/>
      <c r="H10" s="3"/>
      <c r="I10" s="4"/>
      <c r="J10" s="3"/>
      <c r="K10" s="4"/>
      <c r="L10" s="3"/>
      <c r="M10" s="4"/>
      <c r="N10" s="3"/>
      <c r="O10" s="4"/>
      <c r="P10" s="3"/>
    </row>
    <row r="11" spans="1:16" ht="12.75">
      <c r="A11" s="1"/>
      <c r="B11" s="1"/>
      <c r="C11" s="1"/>
      <c r="D11" s="1"/>
      <c r="E11" s="1"/>
      <c r="F11" s="1" t="s">
        <v>103</v>
      </c>
      <c r="G11" s="1"/>
      <c r="H11" s="3"/>
      <c r="I11" s="4"/>
      <c r="J11" s="3"/>
      <c r="K11" s="4"/>
      <c r="L11" s="3"/>
      <c r="M11" s="4"/>
      <c r="N11" s="3"/>
      <c r="O11" s="4"/>
      <c r="P11" s="3"/>
    </row>
    <row r="12" spans="1:16" ht="13.5" thickBot="1">
      <c r="A12" s="1"/>
      <c r="B12" s="1"/>
      <c r="C12" s="1"/>
      <c r="D12" s="1"/>
      <c r="E12" s="1"/>
      <c r="F12" s="1"/>
      <c r="G12" s="1" t="s">
        <v>183</v>
      </c>
      <c r="H12" s="5">
        <v>0</v>
      </c>
      <c r="I12" s="4"/>
      <c r="J12" s="5">
        <v>92.07</v>
      </c>
      <c r="K12" s="4"/>
      <c r="L12" s="5">
        <v>0</v>
      </c>
      <c r="M12" s="4"/>
      <c r="N12" s="5">
        <v>184.14</v>
      </c>
      <c r="O12" s="4"/>
      <c r="P12" s="5">
        <v>1104.81</v>
      </c>
    </row>
    <row r="13" spans="1:16" ht="13.5" thickBot="1">
      <c r="A13" s="1"/>
      <c r="B13" s="1"/>
      <c r="C13" s="1"/>
      <c r="D13" s="1"/>
      <c r="E13" s="1"/>
      <c r="F13" s="1" t="s">
        <v>104</v>
      </c>
      <c r="G13" s="1"/>
      <c r="H13" s="6">
        <f>ROUND(SUM(H11:H12),5)</f>
        <v>0</v>
      </c>
      <c r="I13" s="4"/>
      <c r="J13" s="6">
        <f>ROUND(SUM(J11:J12),5)</f>
        <v>92.07</v>
      </c>
      <c r="K13" s="4"/>
      <c r="L13" s="6">
        <f>ROUND(SUM(L11:L12),5)</f>
        <v>0</v>
      </c>
      <c r="M13" s="4"/>
      <c r="N13" s="6">
        <f>ROUND(SUM(N11:N12),5)</f>
        <v>184.14</v>
      </c>
      <c r="O13" s="4"/>
      <c r="P13" s="6">
        <f>ROUND(SUM(P11:P12),5)</f>
        <v>1104.81</v>
      </c>
    </row>
    <row r="14" spans="1:16" ht="25.5" customHeight="1" thickBot="1">
      <c r="A14" s="1"/>
      <c r="B14" s="1"/>
      <c r="C14" s="1"/>
      <c r="D14" s="1"/>
      <c r="E14" s="1" t="s">
        <v>105</v>
      </c>
      <c r="F14" s="1"/>
      <c r="G14" s="1"/>
      <c r="H14" s="6">
        <f>ROUND(H10+H13,5)</f>
        <v>0</v>
      </c>
      <c r="I14" s="4"/>
      <c r="J14" s="6">
        <f>ROUND(J10+J13,5)</f>
        <v>92.07</v>
      </c>
      <c r="K14" s="4"/>
      <c r="L14" s="6">
        <f>ROUND(L10+L13,5)</f>
        <v>0</v>
      </c>
      <c r="M14" s="4"/>
      <c r="N14" s="6">
        <f>ROUND(N10+N13,5)</f>
        <v>184.14</v>
      </c>
      <c r="O14" s="4"/>
      <c r="P14" s="6">
        <f>ROUND(P10+P13,5)</f>
        <v>1104.81</v>
      </c>
    </row>
    <row r="15" spans="1:16" ht="25.5" customHeight="1" thickBot="1">
      <c r="A15" s="1"/>
      <c r="B15" s="1"/>
      <c r="C15" s="1"/>
      <c r="D15" s="1" t="s">
        <v>27</v>
      </c>
      <c r="E15" s="1"/>
      <c r="F15" s="1"/>
      <c r="G15" s="1"/>
      <c r="H15" s="6">
        <f>ROUND(H4+H9+H14,5)</f>
        <v>0</v>
      </c>
      <c r="I15" s="4"/>
      <c r="J15" s="6">
        <f>ROUND(J4+J9+J14,5)</f>
        <v>520.25</v>
      </c>
      <c r="K15" s="4"/>
      <c r="L15" s="6">
        <f>ROUND(L4+L9+L14,5)</f>
        <v>0</v>
      </c>
      <c r="M15" s="4"/>
      <c r="N15" s="6">
        <f>ROUND(N4+N9+N14,5)</f>
        <v>1040.5</v>
      </c>
      <c r="O15" s="4"/>
      <c r="P15" s="6">
        <f>ROUND(P4+P9+P14,5)</f>
        <v>6242.97</v>
      </c>
    </row>
    <row r="16" spans="1:16" ht="25.5" customHeight="1" thickBot="1">
      <c r="A16" s="1"/>
      <c r="B16" s="1" t="s">
        <v>28</v>
      </c>
      <c r="C16" s="1"/>
      <c r="D16" s="1"/>
      <c r="E16" s="1"/>
      <c r="F16" s="1"/>
      <c r="G16" s="1"/>
      <c r="H16" s="6">
        <f>ROUND(H3-H15,5)</f>
        <v>0</v>
      </c>
      <c r="I16" s="4"/>
      <c r="J16" s="6">
        <f>ROUND(J3-J15,5)</f>
        <v>-520.25</v>
      </c>
      <c r="K16" s="4"/>
      <c r="L16" s="6">
        <f>ROUND(L3-L15,5)</f>
        <v>0</v>
      </c>
      <c r="M16" s="4"/>
      <c r="N16" s="6">
        <f>ROUND(N3-N15,5)</f>
        <v>-1040.5</v>
      </c>
      <c r="O16" s="4"/>
      <c r="P16" s="6">
        <f>ROUND(P3-P15,5)</f>
        <v>-6242.97</v>
      </c>
    </row>
    <row r="17" spans="1:16" s="8" customFormat="1" ht="25.5" customHeight="1" thickBot="1">
      <c r="A17" s="1" t="s">
        <v>29</v>
      </c>
      <c r="B17" s="1"/>
      <c r="C17" s="1"/>
      <c r="D17" s="1"/>
      <c r="E17" s="1"/>
      <c r="F17" s="1"/>
      <c r="G17" s="1"/>
      <c r="H17" s="7">
        <f>H16</f>
        <v>0</v>
      </c>
      <c r="I17" s="1"/>
      <c r="J17" s="7">
        <f>J16</f>
        <v>-520.25</v>
      </c>
      <c r="K17" s="1"/>
      <c r="L17" s="7">
        <f>L16</f>
        <v>0</v>
      </c>
      <c r="M17" s="1"/>
      <c r="N17" s="7">
        <f>N16</f>
        <v>-1040.5</v>
      </c>
      <c r="O17" s="1"/>
      <c r="P17" s="7">
        <f>P16</f>
        <v>-6242.97</v>
      </c>
    </row>
    <row r="18" ht="13.5" thickTop="1"/>
  </sheetData>
  <sheetProtection/>
  <printOptions/>
  <pageMargins left="0.75" right="0.75" top="1" bottom="1" header="0.1" footer="0.5"/>
  <pageSetup orientation="landscape" r:id="rId2"/>
  <headerFooter alignWithMargins="0">
    <oddHeader>&amp;C&amp;"Arial,Bold"&amp;12 West Piedmont Workforce Investment Board
&amp;14 Stmt of Account - Patrick County DW Business Services
&amp;10 August 2013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Mallard &amp; Mallard CPAs,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Tilley</dc:creator>
  <cp:keywords/>
  <dc:description/>
  <cp:lastModifiedBy>Lisa Fultz</cp:lastModifiedBy>
  <cp:lastPrinted>2013-10-11T13:27:28Z</cp:lastPrinted>
  <dcterms:created xsi:type="dcterms:W3CDTF">2009-11-12T18:36:54Z</dcterms:created>
  <dcterms:modified xsi:type="dcterms:W3CDTF">2014-01-10T14:24:01Z</dcterms:modified>
  <cp:category/>
  <cp:version/>
  <cp:contentType/>
  <cp:contentStatus/>
</cp:coreProperties>
</file>